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Employability SIG\Teaching\"/>
    </mc:Choice>
  </mc:AlternateContent>
  <bookViews>
    <workbookView xWindow="120" yWindow="90" windowWidth="23895" windowHeight="14535"/>
  </bookViews>
  <sheets>
    <sheet name="T1 Q13-14" sheetId="2" r:id="rId1"/>
    <sheet name="T1 Q15" sheetId="12" r:id="rId2"/>
    <sheet name="T1 Q17" sheetId="6" r:id="rId3"/>
    <sheet name="T1 Q20" sheetId="10" r:id="rId4"/>
    <sheet name="T1 Q21-22" sheetId="14" r:id="rId5"/>
    <sheet name="T1 Q24" sheetId="8" r:id="rId6"/>
    <sheet name="T1 Q25" sheetId="15" r:id="rId7"/>
    <sheet name="T1 Q27" sheetId="13" r:id="rId8"/>
    <sheet name="T2 Q13" sheetId="3" r:id="rId9"/>
    <sheet name="T2 Q14-15" sheetId="7" r:id="rId10"/>
    <sheet name="T2 Q18" sheetId="11" r:id="rId11"/>
    <sheet name="T2 Q20" sheetId="9" r:id="rId12"/>
    <sheet name="T2 Q22-23" sheetId="16" r:id="rId13"/>
  </sheets>
  <calcPr calcId="152511"/>
</workbook>
</file>

<file path=xl/calcChain.xml><?xml version="1.0" encoding="utf-8"?>
<calcChain xmlns="http://schemas.openxmlformats.org/spreadsheetml/2006/main">
  <c r="H9" i="14" l="1"/>
  <c r="H14" i="14"/>
  <c r="I6" i="14"/>
  <c r="I5" i="14"/>
  <c r="D4" i="14"/>
  <c r="D5" i="14"/>
  <c r="D6" i="14"/>
  <c r="D7" i="14"/>
  <c r="D8" i="14"/>
  <c r="D9" i="14"/>
  <c r="D10" i="14"/>
  <c r="D11" i="14"/>
  <c r="D12" i="14"/>
  <c r="D3" i="14"/>
  <c r="J5" i="13" l="1"/>
  <c r="J4" i="13"/>
  <c r="J3" i="13"/>
  <c r="I5" i="13"/>
  <c r="I4" i="13"/>
  <c r="I3" i="13"/>
  <c r="H5" i="13"/>
  <c r="H4" i="13"/>
  <c r="H3" i="13"/>
  <c r="G4" i="13"/>
  <c r="G5" i="13"/>
  <c r="G3" i="13"/>
  <c r="F16" i="12" l="1"/>
  <c r="E15" i="12"/>
  <c r="D15" i="12"/>
  <c r="B15" i="12"/>
  <c r="D14" i="12"/>
  <c r="D11" i="12"/>
  <c r="B11" i="12"/>
  <c r="D10" i="12"/>
  <c r="C6" i="12"/>
  <c r="C3" i="12"/>
  <c r="C5" i="12"/>
  <c r="B6" i="12"/>
  <c r="C17" i="11" l="1"/>
  <c r="D6" i="11"/>
  <c r="D5" i="11"/>
  <c r="D4" i="11"/>
  <c r="D3" i="11"/>
  <c r="C4" i="11"/>
  <c r="C5" i="11"/>
  <c r="C6" i="11"/>
  <c r="C3" i="11"/>
  <c r="D4" i="10"/>
  <c r="D5" i="10"/>
  <c r="D6" i="10"/>
  <c r="D7" i="10"/>
  <c r="D3" i="10"/>
  <c r="C9" i="10"/>
  <c r="B9" i="10"/>
  <c r="C29" i="8" l="1"/>
  <c r="C30" i="8"/>
  <c r="C35" i="8" s="1"/>
  <c r="C31" i="8"/>
  <c r="C32" i="8"/>
  <c r="C37" i="8" s="1"/>
  <c r="C33" i="8"/>
  <c r="B33" i="8"/>
  <c r="B32" i="8"/>
  <c r="B31" i="8"/>
  <c r="B30" i="8"/>
  <c r="B35" i="8" s="1"/>
  <c r="B29" i="8"/>
  <c r="C39" i="8" l="1"/>
  <c r="C36" i="8"/>
  <c r="C40" i="8"/>
  <c r="B39" i="8"/>
  <c r="B37" i="8"/>
  <c r="B36" i="8"/>
  <c r="B40" i="8"/>
  <c r="R23" i="7"/>
  <c r="R22" i="7"/>
  <c r="C11" i="7" l="1"/>
  <c r="B11" i="7"/>
  <c r="C18" i="6"/>
  <c r="B20" i="6"/>
  <c r="C13" i="6"/>
  <c r="C11" i="6"/>
  <c r="C12" i="6"/>
  <c r="C14" i="6"/>
  <c r="C15" i="6"/>
  <c r="C16" i="6"/>
  <c r="C17" i="6"/>
  <c r="C6" i="6"/>
  <c r="C7" i="6"/>
  <c r="C8" i="6"/>
  <c r="C9" i="6"/>
  <c r="C10" i="6"/>
  <c r="C5" i="6"/>
  <c r="C4" i="6"/>
  <c r="C3" i="6"/>
</calcChain>
</file>

<file path=xl/sharedStrings.xml><?xml version="1.0" encoding="utf-8"?>
<sst xmlns="http://schemas.openxmlformats.org/spreadsheetml/2006/main" count="113" uniqueCount="100">
  <si>
    <t>Actual age (Years, months)</t>
  </si>
  <si>
    <t>Reading age (Years, months)</t>
  </si>
  <si>
    <t>Maths mark</t>
  </si>
  <si>
    <t>English mark</t>
  </si>
  <si>
    <t>Frequency</t>
  </si>
  <si>
    <t>Cumulative Frequency</t>
  </si>
  <si>
    <t>Time to get to school (minutes)</t>
  </si>
  <si>
    <t>Favourite subject</t>
  </si>
  <si>
    <t>School A</t>
  </si>
  <si>
    <t>School B</t>
  </si>
  <si>
    <t>Maths</t>
  </si>
  <si>
    <t>English</t>
  </si>
  <si>
    <t>Humanities</t>
  </si>
  <si>
    <t>Foreign Language</t>
  </si>
  <si>
    <t>Physics</t>
  </si>
  <si>
    <t>Chemistry</t>
  </si>
  <si>
    <t>Biology</t>
  </si>
  <si>
    <t>PE</t>
  </si>
  <si>
    <t>IT</t>
  </si>
  <si>
    <t>Test A</t>
  </si>
  <si>
    <t>Test B</t>
  </si>
  <si>
    <t>Min</t>
  </si>
  <si>
    <t>Q1</t>
  </si>
  <si>
    <t>Median</t>
  </si>
  <si>
    <t>Q3</t>
  </si>
  <si>
    <t>Max</t>
  </si>
  <si>
    <t>Box 1 - hidden</t>
  </si>
  <si>
    <t>Box 2 - lower</t>
  </si>
  <si>
    <t>Box 3 - upper</t>
  </si>
  <si>
    <t>Whisker Top</t>
  </si>
  <si>
    <t>Whisker Bottom</t>
  </si>
  <si>
    <t>British Museum</t>
  </si>
  <si>
    <t>Science Museum</t>
  </si>
  <si>
    <t>Natural History Museum</t>
  </si>
  <si>
    <t xml:space="preserve">May </t>
  </si>
  <si>
    <t>June</t>
  </si>
  <si>
    <t>July</t>
  </si>
  <si>
    <t>August</t>
  </si>
  <si>
    <t>September</t>
  </si>
  <si>
    <t>Geography</t>
  </si>
  <si>
    <t>Mock GCSE Exam</t>
  </si>
  <si>
    <t>Final GCSE Exam</t>
  </si>
  <si>
    <t>Year</t>
  </si>
  <si>
    <t>Number of students achieving A* - C in GCSE English</t>
  </si>
  <si>
    <t>Child (single)</t>
  </si>
  <si>
    <t>Adult (single)</t>
  </si>
  <si>
    <t>Price</t>
  </si>
  <si>
    <t>Group (10 children + 2 adults)</t>
  </si>
  <si>
    <t>Mark (Percentages)</t>
  </si>
  <si>
    <t>Range</t>
  </si>
  <si>
    <t>Mode</t>
  </si>
  <si>
    <t>Mean</t>
  </si>
  <si>
    <t>Mathematics</t>
  </si>
  <si>
    <t>Science</t>
  </si>
  <si>
    <t>Pupil</t>
  </si>
  <si>
    <t>Pupils' marks out of 50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</si>
  <si>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</si>
  <si>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</si>
  <si>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</si>
  <si>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</si>
  <si>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</si>
  <si>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</si>
  <si>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</si>
  <si>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</si>
  <si>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</si>
  <si>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</si>
  <si>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</si>
  <si>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Test 1</t>
  </si>
  <si>
    <t>Test 2</t>
  </si>
  <si>
    <t>Pupils' percentage mark</t>
  </si>
  <si>
    <t>X</t>
  </si>
  <si>
    <t>Y</t>
  </si>
  <si>
    <t>Training 1</t>
  </si>
  <si>
    <t>Training 2</t>
  </si>
  <si>
    <t>Training 3</t>
  </si>
  <si>
    <t>Training 4</t>
  </si>
  <si>
    <t>Training 5</t>
  </si>
  <si>
    <t>L</t>
  </si>
  <si>
    <t>M</t>
  </si>
  <si>
    <t>O</t>
  </si>
  <si>
    <t>P</t>
  </si>
  <si>
    <t>R</t>
  </si>
  <si>
    <t xml:space="preserve"> </t>
  </si>
  <si>
    <t>Class</t>
  </si>
  <si>
    <t>Jan</t>
  </si>
  <si>
    <t>Feb</t>
  </si>
  <si>
    <t>Mar</t>
  </si>
  <si>
    <t>Apr</t>
  </si>
  <si>
    <t>May</t>
  </si>
  <si>
    <t>Jun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</si>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</sst>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1" fillId="0" borderId="6" xfId="0" applyFont="1" applyBorder="1"/>
    <xf numFmtId="0" fontId="1" fillId="0" borderId="7" xfId="0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flat" cmpd="dbl" algn="ctr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2"/>
              </a:solidFill>
              <a:ln w="15875" cap="flat" cmpd="sng" algn="ctr">
                <a:solidFill>
                  <a:schemeClr val="tx2"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'T1 Q13-14'!$A$2:$A$25</c:f>
              <c:numCache>
                <c:formatCode>General</c:formatCode>
                <c:ptCount val="24"/>
                <c:pt idx="0">
                  <c:v>6.1</c:v>
                </c:pt>
                <c:pt idx="1">
                  <c:v>6.2</c:v>
                </c:pt>
                <c:pt idx="2">
                  <c:v>6.5</c:v>
                </c:pt>
                <c:pt idx="3">
                  <c:v>7.1</c:v>
                </c:pt>
                <c:pt idx="4">
                  <c:v>6.3</c:v>
                </c:pt>
                <c:pt idx="5">
                  <c:v>6.4</c:v>
                </c:pt>
                <c:pt idx="6">
                  <c:v>6.7</c:v>
                </c:pt>
                <c:pt idx="7">
                  <c:v>5.9</c:v>
                </c:pt>
                <c:pt idx="8">
                  <c:v>6.7</c:v>
                </c:pt>
                <c:pt idx="9">
                  <c:v>6.8</c:v>
                </c:pt>
                <c:pt idx="10">
                  <c:v>6.4</c:v>
                </c:pt>
                <c:pt idx="11">
                  <c:v>7</c:v>
                </c:pt>
                <c:pt idx="12">
                  <c:v>6.9</c:v>
                </c:pt>
                <c:pt idx="13">
                  <c:v>6.6</c:v>
                </c:pt>
                <c:pt idx="14">
                  <c:v>7.3</c:v>
                </c:pt>
                <c:pt idx="15">
                  <c:v>7.1</c:v>
                </c:pt>
                <c:pt idx="16">
                  <c:v>6.8</c:v>
                </c:pt>
                <c:pt idx="17">
                  <c:v>7.2</c:v>
                </c:pt>
                <c:pt idx="18">
                  <c:v>7.2</c:v>
                </c:pt>
                <c:pt idx="19">
                  <c:v>6.2</c:v>
                </c:pt>
                <c:pt idx="20">
                  <c:v>7.5</c:v>
                </c:pt>
                <c:pt idx="21">
                  <c:v>7.4</c:v>
                </c:pt>
                <c:pt idx="22">
                  <c:v>6.3</c:v>
                </c:pt>
                <c:pt idx="23">
                  <c:v>6.5</c:v>
                </c:pt>
              </c:numCache>
            </c:numRef>
          </c:xVal>
          <c:yVal>
            <c:numRef>
              <c:f>'T1 Q13-14'!$B$2:$B$25</c:f>
              <c:numCache>
                <c:formatCode>General</c:formatCode>
                <c:ptCount val="24"/>
                <c:pt idx="0">
                  <c:v>7.2</c:v>
                </c:pt>
                <c:pt idx="1">
                  <c:v>5.8</c:v>
                </c:pt>
                <c:pt idx="2">
                  <c:v>6.5</c:v>
                </c:pt>
                <c:pt idx="3">
                  <c:v>7.1</c:v>
                </c:pt>
                <c:pt idx="4">
                  <c:v>5.2</c:v>
                </c:pt>
                <c:pt idx="5">
                  <c:v>6.6</c:v>
                </c:pt>
                <c:pt idx="6">
                  <c:v>6.2</c:v>
                </c:pt>
                <c:pt idx="7">
                  <c:v>6.4</c:v>
                </c:pt>
                <c:pt idx="8">
                  <c:v>7</c:v>
                </c:pt>
                <c:pt idx="9">
                  <c:v>6.6</c:v>
                </c:pt>
                <c:pt idx="10">
                  <c:v>7.1</c:v>
                </c:pt>
                <c:pt idx="11">
                  <c:v>6.8</c:v>
                </c:pt>
                <c:pt idx="12">
                  <c:v>7.3</c:v>
                </c:pt>
                <c:pt idx="13">
                  <c:v>7.4</c:v>
                </c:pt>
                <c:pt idx="14">
                  <c:v>6.7</c:v>
                </c:pt>
                <c:pt idx="15">
                  <c:v>5.9</c:v>
                </c:pt>
                <c:pt idx="16">
                  <c:v>7.8</c:v>
                </c:pt>
                <c:pt idx="17">
                  <c:v>7.4</c:v>
                </c:pt>
                <c:pt idx="18">
                  <c:v>7.8</c:v>
                </c:pt>
                <c:pt idx="19">
                  <c:v>7.8</c:v>
                </c:pt>
                <c:pt idx="20">
                  <c:v>7.1</c:v>
                </c:pt>
                <c:pt idx="21">
                  <c:v>8</c:v>
                </c:pt>
                <c:pt idx="22">
                  <c:v>6.3</c:v>
                </c:pt>
                <c:pt idx="23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706584"/>
        <c:axId val="574708544"/>
      </c:scatterChart>
      <c:valAx>
        <c:axId val="574706584"/>
        <c:scaling>
          <c:orientation val="minMax"/>
          <c:max val="8.6"/>
          <c:min val="5"/>
        </c:scaling>
        <c:delete val="1"/>
        <c:axPos val="b"/>
        <c:majorGridlines>
          <c:spPr>
            <a:ln w="19050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crossAx val="574708544"/>
        <c:crossesAt val="5"/>
        <c:crossBetween val="midCat"/>
        <c:majorUnit val="1.2"/>
        <c:minorUnit val="0.1"/>
      </c:valAx>
      <c:valAx>
        <c:axId val="574708544"/>
        <c:scaling>
          <c:orientation val="minMax"/>
          <c:max val="8.6"/>
          <c:min val="5"/>
        </c:scaling>
        <c:delete val="1"/>
        <c:axPos val="l"/>
        <c:majorGridlines>
          <c:spPr>
            <a:ln w="19050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crossAx val="574706584"/>
        <c:crosses val="autoZero"/>
        <c:crossBetween val="midCat"/>
        <c:majorUnit val="1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'T2 Q18'!$B$1</c:f>
              <c:strCache>
                <c:ptCount val="1"/>
                <c:pt idx="0">
                  <c:v>Number of students achieving A* - C in GCSE English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'T2 Q18'!$A$2:$A$6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'T2 Q18'!$B$2:$B$6</c:f>
              <c:numCache>
                <c:formatCode>General</c:formatCode>
                <c:ptCount val="5"/>
                <c:pt idx="0">
                  <c:v>66</c:v>
                </c:pt>
                <c:pt idx="1">
                  <c:v>62</c:v>
                </c:pt>
                <c:pt idx="2">
                  <c:v>67</c:v>
                </c:pt>
                <c:pt idx="3">
                  <c:v>69</c:v>
                </c:pt>
                <c:pt idx="4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14536"/>
        <c:axId val="144115712"/>
      </c:barChart>
      <c:catAx>
        <c:axId val="14411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15712"/>
        <c:crosses val="autoZero"/>
        <c:auto val="1"/>
        <c:lblAlgn val="ctr"/>
        <c:lblOffset val="100"/>
        <c:noMultiLvlLbl val="0"/>
      </c:catAx>
      <c:valAx>
        <c:axId val="144115712"/>
        <c:scaling>
          <c:orientation val="minMax"/>
          <c:min val="5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1453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'T2 Q18'!$B$1</c:f>
              <c:strCache>
                <c:ptCount val="1"/>
                <c:pt idx="0">
                  <c:v>Number of students achieving A* - C in GCSE English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cat>
            <c:numRef>
              <c:f>'T2 Q18'!$A$2:$A$6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'T2 Q18'!$B$2:$B$6</c:f>
              <c:numCache>
                <c:formatCode>General</c:formatCode>
                <c:ptCount val="5"/>
                <c:pt idx="0">
                  <c:v>66</c:v>
                </c:pt>
                <c:pt idx="1">
                  <c:v>62</c:v>
                </c:pt>
                <c:pt idx="2">
                  <c:v>67</c:v>
                </c:pt>
                <c:pt idx="3">
                  <c:v>69</c:v>
                </c:pt>
                <c:pt idx="4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12968"/>
        <c:axId val="144112576"/>
      </c:barChart>
      <c:catAx>
        <c:axId val="144112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12576"/>
        <c:crosses val="autoZero"/>
        <c:auto val="1"/>
        <c:lblAlgn val="ctr"/>
        <c:lblOffset val="100"/>
        <c:noMultiLvlLbl val="0"/>
      </c:catAx>
      <c:valAx>
        <c:axId val="144112576"/>
        <c:scaling>
          <c:orientation val="minMax"/>
          <c:min val="5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 i="0" baseline="0">
                    <a:effectLst/>
                  </a:rPr>
                  <a:t>Number of students achieving   A* - C in GCSE English</a:t>
                </a:r>
                <a:endParaRPr lang="en-GB" sz="6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129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 Q20'!$A$2</c:f>
              <c:strCache>
                <c:ptCount val="1"/>
                <c:pt idx="0">
                  <c:v>British Museum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4444444444444446E-2"/>
                  <c:y val="-4.1666666666666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66666666666672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666666666666768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6666666666666666E-2"/>
                  <c:y val="-3.24074074074074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1111111111111112E-2"/>
                  <c:y val="-3.7037037037037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'T2 Q20'!$B$1:$F$1</c:f>
              <c:strCache>
                <c:ptCount val="5"/>
                <c:pt idx="0">
                  <c:v>May </c:v>
                </c:pt>
                <c:pt idx="1">
                  <c:v>June</c:v>
                </c:pt>
                <c:pt idx="2">
                  <c:v>July</c:v>
                </c:pt>
                <c:pt idx="3">
                  <c:v>August</c:v>
                </c:pt>
                <c:pt idx="4">
                  <c:v>September</c:v>
                </c:pt>
              </c:strCache>
            </c:strRef>
          </c:cat>
          <c:val>
            <c:numRef>
              <c:f>'T2 Q20'!$B$2:$F$2</c:f>
              <c:numCache>
                <c:formatCode>General</c:formatCode>
                <c:ptCount val="5"/>
                <c:pt idx="0">
                  <c:v>600</c:v>
                </c:pt>
                <c:pt idx="1">
                  <c:v>720</c:v>
                </c:pt>
                <c:pt idx="2">
                  <c:v>700</c:v>
                </c:pt>
                <c:pt idx="3">
                  <c:v>750</c:v>
                </c:pt>
                <c:pt idx="4">
                  <c:v>650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 Q20'!$A$3</c:f>
              <c:strCache>
                <c:ptCount val="1"/>
                <c:pt idx="0">
                  <c:v>Science Museum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1666666666666692E-2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666666666666664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666666666666768E-2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333333333333437E-2"/>
                  <c:y val="4.1666666666666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1111111111111112E-2"/>
                  <c:y val="-4.6296296296296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'T2 Q20'!$B$1:$F$1</c:f>
              <c:strCache>
                <c:ptCount val="5"/>
                <c:pt idx="0">
                  <c:v>May </c:v>
                </c:pt>
                <c:pt idx="1">
                  <c:v>June</c:v>
                </c:pt>
                <c:pt idx="2">
                  <c:v>July</c:v>
                </c:pt>
                <c:pt idx="3">
                  <c:v>August</c:v>
                </c:pt>
                <c:pt idx="4">
                  <c:v>September</c:v>
                </c:pt>
              </c:strCache>
            </c:strRef>
          </c:cat>
          <c:val>
            <c:numRef>
              <c:f>'T2 Q20'!$B$3:$F$3</c:f>
              <c:numCache>
                <c:formatCode>General</c:formatCode>
                <c:ptCount val="5"/>
                <c:pt idx="0">
                  <c:v>450</c:v>
                </c:pt>
                <c:pt idx="1">
                  <c:v>600</c:v>
                </c:pt>
                <c:pt idx="2">
                  <c:v>550</c:v>
                </c:pt>
                <c:pt idx="3">
                  <c:v>600</c:v>
                </c:pt>
                <c:pt idx="4">
                  <c:v>600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 Q20'!$A$4</c:f>
              <c:strCache>
                <c:ptCount val="1"/>
                <c:pt idx="0">
                  <c:v>Natural History Museum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88888888888889E-2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3333333333333381E-2"/>
                  <c:y val="3.2407407407407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3333333333333437E-2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6111111111111212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3333333333334356E-3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'T2 Q20'!$B$1:$F$1</c:f>
              <c:strCache>
                <c:ptCount val="5"/>
                <c:pt idx="0">
                  <c:v>May </c:v>
                </c:pt>
                <c:pt idx="1">
                  <c:v>June</c:v>
                </c:pt>
                <c:pt idx="2">
                  <c:v>July</c:v>
                </c:pt>
                <c:pt idx="3">
                  <c:v>August</c:v>
                </c:pt>
                <c:pt idx="4">
                  <c:v>September</c:v>
                </c:pt>
              </c:strCache>
            </c:strRef>
          </c:cat>
          <c:val>
            <c:numRef>
              <c:f>'T2 Q20'!$B$4:$F$4</c:f>
              <c:numCache>
                <c:formatCode>General</c:formatCode>
                <c:ptCount val="5"/>
                <c:pt idx="0">
                  <c:v>400</c:v>
                </c:pt>
                <c:pt idx="1">
                  <c:v>520</c:v>
                </c:pt>
                <c:pt idx="2">
                  <c:v>670</c:v>
                </c:pt>
                <c:pt idx="3">
                  <c:v>630</c:v>
                </c:pt>
                <c:pt idx="4">
                  <c:v>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055856"/>
        <c:axId val="671053504"/>
      </c:lineChart>
      <c:catAx>
        <c:axId val="67105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3504"/>
        <c:crosses val="autoZero"/>
        <c:auto val="1"/>
        <c:lblAlgn val="ctr"/>
        <c:lblOffset val="100"/>
        <c:noMultiLvlLbl val="0"/>
      </c:catAx>
      <c:valAx>
        <c:axId val="671053504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5856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flat" cmpd="dbl" algn="ctr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2"/>
              </a:solidFill>
              <a:ln w="15875" cap="flat" cmpd="sng" algn="ctr">
                <a:solidFill>
                  <a:schemeClr val="tx2"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'T1 Q13-14'!$A$2:$A$25</c:f>
              <c:numCache>
                <c:formatCode>General</c:formatCode>
                <c:ptCount val="24"/>
                <c:pt idx="0">
                  <c:v>6.1</c:v>
                </c:pt>
                <c:pt idx="1">
                  <c:v>6.2</c:v>
                </c:pt>
                <c:pt idx="2">
                  <c:v>6.5</c:v>
                </c:pt>
                <c:pt idx="3">
                  <c:v>7.1</c:v>
                </c:pt>
                <c:pt idx="4">
                  <c:v>6.3</c:v>
                </c:pt>
                <c:pt idx="5">
                  <c:v>6.4</c:v>
                </c:pt>
                <c:pt idx="6">
                  <c:v>6.7</c:v>
                </c:pt>
                <c:pt idx="7">
                  <c:v>5.9</c:v>
                </c:pt>
                <c:pt idx="8">
                  <c:v>6.7</c:v>
                </c:pt>
                <c:pt idx="9">
                  <c:v>6.8</c:v>
                </c:pt>
                <c:pt idx="10">
                  <c:v>6.4</c:v>
                </c:pt>
                <c:pt idx="11">
                  <c:v>7</c:v>
                </c:pt>
                <c:pt idx="12">
                  <c:v>6.9</c:v>
                </c:pt>
                <c:pt idx="13">
                  <c:v>6.6</c:v>
                </c:pt>
                <c:pt idx="14">
                  <c:v>7.3</c:v>
                </c:pt>
                <c:pt idx="15">
                  <c:v>7.1</c:v>
                </c:pt>
                <c:pt idx="16">
                  <c:v>6.8</c:v>
                </c:pt>
                <c:pt idx="17">
                  <c:v>7.2</c:v>
                </c:pt>
                <c:pt idx="18">
                  <c:v>7.2</c:v>
                </c:pt>
                <c:pt idx="19">
                  <c:v>6.2</c:v>
                </c:pt>
                <c:pt idx="20">
                  <c:v>7.5</c:v>
                </c:pt>
                <c:pt idx="21">
                  <c:v>7.4</c:v>
                </c:pt>
                <c:pt idx="22">
                  <c:v>6.3</c:v>
                </c:pt>
                <c:pt idx="23">
                  <c:v>6.5</c:v>
                </c:pt>
              </c:numCache>
            </c:numRef>
          </c:xVal>
          <c:yVal>
            <c:numRef>
              <c:f>'T1 Q13-14'!$B$2:$B$25</c:f>
              <c:numCache>
                <c:formatCode>General</c:formatCode>
                <c:ptCount val="24"/>
                <c:pt idx="0">
                  <c:v>7.2</c:v>
                </c:pt>
                <c:pt idx="1">
                  <c:v>5.8</c:v>
                </c:pt>
                <c:pt idx="2">
                  <c:v>6.5</c:v>
                </c:pt>
                <c:pt idx="3">
                  <c:v>7.1</c:v>
                </c:pt>
                <c:pt idx="4">
                  <c:v>5.2</c:v>
                </c:pt>
                <c:pt idx="5">
                  <c:v>6.6</c:v>
                </c:pt>
                <c:pt idx="6">
                  <c:v>6.2</c:v>
                </c:pt>
                <c:pt idx="7">
                  <c:v>6.4</c:v>
                </c:pt>
                <c:pt idx="8">
                  <c:v>7</c:v>
                </c:pt>
                <c:pt idx="9">
                  <c:v>6.6</c:v>
                </c:pt>
                <c:pt idx="10">
                  <c:v>7.1</c:v>
                </c:pt>
                <c:pt idx="11">
                  <c:v>6.8</c:v>
                </c:pt>
                <c:pt idx="12">
                  <c:v>7.3</c:v>
                </c:pt>
                <c:pt idx="13">
                  <c:v>7.4</c:v>
                </c:pt>
                <c:pt idx="14">
                  <c:v>6.7</c:v>
                </c:pt>
                <c:pt idx="15">
                  <c:v>5.9</c:v>
                </c:pt>
                <c:pt idx="16">
                  <c:v>7.8</c:v>
                </c:pt>
                <c:pt idx="17">
                  <c:v>7.4</c:v>
                </c:pt>
                <c:pt idx="18">
                  <c:v>7.8</c:v>
                </c:pt>
                <c:pt idx="19">
                  <c:v>7.8</c:v>
                </c:pt>
                <c:pt idx="20">
                  <c:v>7.1</c:v>
                </c:pt>
                <c:pt idx="21">
                  <c:v>8</c:v>
                </c:pt>
                <c:pt idx="22">
                  <c:v>6.3</c:v>
                </c:pt>
                <c:pt idx="23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052720"/>
        <c:axId val="671052328"/>
      </c:scatterChart>
      <c:valAx>
        <c:axId val="671052720"/>
        <c:scaling>
          <c:orientation val="minMax"/>
          <c:max val="8.6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Actual age (Years, months)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2328"/>
        <c:crossesAt val="5"/>
        <c:crossBetween val="midCat"/>
        <c:majorUnit val="1.2"/>
        <c:minorUnit val="0.1"/>
      </c:valAx>
      <c:valAx>
        <c:axId val="671052328"/>
        <c:scaling>
          <c:orientation val="minMax"/>
          <c:max val="8.6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Reading age (Years, months)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2720"/>
        <c:crosses val="autoZero"/>
        <c:crossBetween val="midCat"/>
        <c:majorUnit val="1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'T1 Q17'!$C$1</c:f>
              <c:strCache>
                <c:ptCount val="1"/>
                <c:pt idx="0">
                  <c:v>Cumulative Frequency</c:v>
                </c:pt>
              </c:strCache>
            </c:strRef>
          </c:tx>
          <c:spPr>
            <a:ln w="25400" cap="flat" cmpd="sng" algn="ctr">
              <a:solidFill>
                <a:srgbClr val="00B05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'T1 Q17'!$A$2:$A$32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'T1 Q17'!$C$2:$C$32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16</c:v>
                </c:pt>
                <c:pt idx="10">
                  <c:v>19</c:v>
                </c:pt>
                <c:pt idx="11">
                  <c:v>23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31</c:v>
                </c:pt>
                <c:pt idx="16">
                  <c:v>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055464"/>
        <c:axId val="671057032"/>
      </c:scatterChart>
      <c:valAx>
        <c:axId val="671055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7032"/>
        <c:crosses val="autoZero"/>
        <c:crossBetween val="midCat"/>
        <c:majorUnit val="2"/>
        <c:minorUnit val="1"/>
      </c:valAx>
      <c:valAx>
        <c:axId val="671057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546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6313479487263"/>
          <c:y val="0.17171296296296296"/>
          <c:w val="0.65346881432352089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'T1 Q20'!$B$2</c:f>
              <c:strCache>
                <c:ptCount val="1"/>
                <c:pt idx="0">
                  <c:v>Mock GCSE Exam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'T1 Q20'!$A$3:$A$7</c:f>
              <c:strCache>
                <c:ptCount val="5"/>
                <c:pt idx="0">
                  <c:v>Maths</c:v>
                </c:pt>
                <c:pt idx="1">
                  <c:v>English</c:v>
                </c:pt>
                <c:pt idx="2">
                  <c:v>Geography</c:v>
                </c:pt>
                <c:pt idx="3">
                  <c:v>Physics</c:v>
                </c:pt>
                <c:pt idx="4">
                  <c:v>Chemistry</c:v>
                </c:pt>
              </c:strCache>
            </c:strRef>
          </c:cat>
          <c:val>
            <c:numRef>
              <c:f>'T1 Q20'!$B$3:$B$7</c:f>
              <c:numCache>
                <c:formatCode>General</c:formatCode>
                <c:ptCount val="5"/>
                <c:pt idx="0">
                  <c:v>45</c:v>
                </c:pt>
                <c:pt idx="1">
                  <c:v>50</c:v>
                </c:pt>
                <c:pt idx="2">
                  <c:v>73</c:v>
                </c:pt>
                <c:pt idx="3">
                  <c:v>55</c:v>
                </c:pt>
                <c:pt idx="4">
                  <c:v>64</c:v>
                </c:pt>
              </c:numCache>
            </c:numRef>
          </c:val>
        </c:ser>
        <c:ser>
          <c:idx val="1"/>
          <c:order val="1"/>
          <c:tx>
            <c:strRef>
              <c:f>'T1 Q20'!$C$2</c:f>
              <c:strCache>
                <c:ptCount val="1"/>
                <c:pt idx="0">
                  <c:v>Final GCSE Exam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'T1 Q20'!$A$3:$A$7</c:f>
              <c:strCache>
                <c:ptCount val="5"/>
                <c:pt idx="0">
                  <c:v>Maths</c:v>
                </c:pt>
                <c:pt idx="1">
                  <c:v>English</c:v>
                </c:pt>
                <c:pt idx="2">
                  <c:v>Geography</c:v>
                </c:pt>
                <c:pt idx="3">
                  <c:v>Physics</c:v>
                </c:pt>
                <c:pt idx="4">
                  <c:v>Chemistry</c:v>
                </c:pt>
              </c:strCache>
            </c:strRef>
          </c:cat>
          <c:val>
            <c:numRef>
              <c:f>'T1 Q20'!$C$3:$C$7</c:f>
              <c:numCache>
                <c:formatCode>General</c:formatCode>
                <c:ptCount val="5"/>
                <c:pt idx="0">
                  <c:v>68</c:v>
                </c:pt>
                <c:pt idx="1">
                  <c:v>80</c:v>
                </c:pt>
                <c:pt idx="2">
                  <c:v>82</c:v>
                </c:pt>
                <c:pt idx="3">
                  <c:v>70</c:v>
                </c:pt>
                <c:pt idx="4">
                  <c:v>72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71058992"/>
        <c:axId val="671059384"/>
      </c:barChart>
      <c:catAx>
        <c:axId val="67105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Subject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9384"/>
        <c:crosses val="autoZero"/>
        <c:auto val="1"/>
        <c:lblAlgn val="ctr"/>
        <c:lblOffset val="100"/>
        <c:noMultiLvlLbl val="0"/>
      </c:catAx>
      <c:valAx>
        <c:axId val="67105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522886921292514"/>
          <c:y val="0.42208260425780103"/>
          <c:w val="0.16415791776027996"/>
          <c:h val="0.26736220472440947"/>
        </c:manualLayout>
      </c:layout>
      <c:overlay val="0"/>
      <c:spPr>
        <a:noFill/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'T1 Q24'!$A$35</c:f>
              <c:strCache>
                <c:ptCount val="1"/>
                <c:pt idx="0">
                  <c:v>Box 1 - hidden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'T1 Q24'!$B$40:$C$40</c:f>
                <c:numCache>
                  <c:formatCode>General</c:formatCode>
                  <c:ptCount val="2"/>
                  <c:pt idx="0">
                    <c:v>5</c:v>
                  </c:pt>
                  <c:pt idx="1">
                    <c:v>10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00B050"/>
                </a:solidFill>
                <a:round/>
              </a:ln>
              <a:effectLst/>
            </c:spPr>
          </c:errBars>
          <c:cat>
            <c:strRef>
              <c:f>'T1 Q24'!$B$1:$C$1</c:f>
              <c:strCache>
                <c:ptCount val="2"/>
                <c:pt idx="0">
                  <c:v>Test A</c:v>
                </c:pt>
                <c:pt idx="1">
                  <c:v>Test B</c:v>
                </c:pt>
              </c:strCache>
            </c:strRef>
          </c:cat>
          <c:val>
            <c:numRef>
              <c:f>'T1 Q24'!$B$35:$C$35</c:f>
              <c:numCache>
                <c:formatCode>General</c:formatCode>
                <c:ptCount val="2"/>
                <c:pt idx="0">
                  <c:v>40</c:v>
                </c:pt>
                <c:pt idx="1">
                  <c:v>35</c:v>
                </c:pt>
              </c:numCache>
            </c:numRef>
          </c:val>
        </c:ser>
        <c:ser>
          <c:idx val="1"/>
          <c:order val="1"/>
          <c:tx>
            <c:strRef>
              <c:f>'T1 Q24'!$A$36</c:f>
              <c:strCache>
                <c:ptCount val="1"/>
                <c:pt idx="0">
                  <c:v>Box 2 - lower</c:v>
                </c:pt>
              </c:strCache>
            </c:strRef>
          </c:tx>
          <c:spPr>
            <a:solidFill>
              <a:srgbClr val="92D050"/>
            </a:solidFill>
            <a:ln w="15875">
              <a:solidFill>
                <a:srgbClr val="00B050"/>
              </a:solidFill>
            </a:ln>
            <a:effectLst/>
          </c:spPr>
          <c:invertIfNegative val="0"/>
          <c:cat>
            <c:strRef>
              <c:f>'T1 Q24'!$B$1:$C$1</c:f>
              <c:strCache>
                <c:ptCount val="2"/>
                <c:pt idx="0">
                  <c:v>Test A</c:v>
                </c:pt>
                <c:pt idx="1">
                  <c:v>Test B</c:v>
                </c:pt>
              </c:strCache>
            </c:strRef>
          </c:cat>
          <c:val>
            <c:numRef>
              <c:f>'T1 Q24'!$B$36:$C$36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val>
        </c:ser>
        <c:ser>
          <c:idx val="2"/>
          <c:order val="2"/>
          <c:tx>
            <c:strRef>
              <c:f>'T1 Q24'!$A$37</c:f>
              <c:strCache>
                <c:ptCount val="1"/>
                <c:pt idx="0">
                  <c:v>Box 3 - upper</c:v>
                </c:pt>
              </c:strCache>
            </c:strRef>
          </c:tx>
          <c:spPr>
            <a:solidFill>
              <a:srgbClr val="92D050"/>
            </a:solidFill>
            <a:ln w="15875">
              <a:solidFill>
                <a:srgbClr val="00B05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'T1 Q24'!$B$39:$C$39</c:f>
                <c:numCache>
                  <c:formatCode>General</c:formatCode>
                  <c:ptCount val="2"/>
                  <c:pt idx="0">
                    <c:v>13</c:v>
                  </c:pt>
                  <c:pt idx="1">
                    <c:v>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rgbClr val="00B050"/>
                </a:solidFill>
                <a:round/>
                <a:headEnd w="lg" len="med"/>
                <a:tailEnd w="lg" len="med"/>
              </a:ln>
              <a:effectLst/>
            </c:spPr>
          </c:errBars>
          <c:cat>
            <c:strRef>
              <c:f>'T1 Q24'!$B$1:$C$1</c:f>
              <c:strCache>
                <c:ptCount val="2"/>
                <c:pt idx="0">
                  <c:v>Test A</c:v>
                </c:pt>
                <c:pt idx="1">
                  <c:v>Test B</c:v>
                </c:pt>
              </c:strCache>
            </c:strRef>
          </c:cat>
          <c:val>
            <c:numRef>
              <c:f>'T1 Q24'!$B$37:$C$37</c:f>
              <c:numCache>
                <c:formatCode>General</c:formatCode>
                <c:ptCount val="2"/>
                <c:pt idx="0">
                  <c:v>6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1055072"/>
        <c:axId val="671054288"/>
      </c:barChart>
      <c:catAx>
        <c:axId val="67105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4288"/>
        <c:crosses val="autoZero"/>
        <c:auto val="1"/>
        <c:lblAlgn val="ctr"/>
        <c:lblOffset val="100"/>
        <c:noMultiLvlLbl val="0"/>
      </c:catAx>
      <c:valAx>
        <c:axId val="67105428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Mark (%)</a:t>
                </a:r>
              </a:p>
            </c:rich>
          </c:tx>
          <c:layout>
            <c:manualLayout>
              <c:xMode val="edge"/>
              <c:yMode val="edge"/>
              <c:x val="2.4955436720142603E-2"/>
              <c:y val="0.376959755030621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5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flat" cmpd="dbl" algn="ctr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3">
                  <a:lumMod val="50000"/>
                </a:schemeClr>
              </a:solidFill>
              <a:ln w="34925" cap="flat" cmpd="sng" algn="ctr">
                <a:noFill/>
                <a:round/>
              </a:ln>
              <a:effectLst/>
            </c:spPr>
          </c:marker>
          <c:xVal>
            <c:numRef>
              <c:f>'T2 Q13'!$A$2:$A$27</c:f>
              <c:numCache>
                <c:formatCode>General</c:formatCode>
                <c:ptCount val="2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14</c:v>
                </c:pt>
                <c:pt idx="7">
                  <c:v>15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  <c:pt idx="11">
                  <c:v>23</c:v>
                </c:pt>
                <c:pt idx="12">
                  <c:v>28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32</c:v>
                </c:pt>
                <c:pt idx="19">
                  <c:v>32</c:v>
                </c:pt>
                <c:pt idx="20">
                  <c:v>33</c:v>
                </c:pt>
                <c:pt idx="21">
                  <c:v>37</c:v>
                </c:pt>
                <c:pt idx="22">
                  <c:v>38</c:v>
                </c:pt>
                <c:pt idx="23">
                  <c:v>38</c:v>
                </c:pt>
                <c:pt idx="24">
                  <c:v>40</c:v>
                </c:pt>
                <c:pt idx="25">
                  <c:v>40</c:v>
                </c:pt>
              </c:numCache>
            </c:numRef>
          </c:xVal>
          <c:yVal>
            <c:numRef>
              <c:f>'T2 Q13'!$B$2:$B$27</c:f>
              <c:numCache>
                <c:formatCode>General</c:formatCode>
                <c:ptCount val="26"/>
                <c:pt idx="0">
                  <c:v>5</c:v>
                </c:pt>
                <c:pt idx="1">
                  <c:v>7</c:v>
                </c:pt>
                <c:pt idx="2">
                  <c:v>16</c:v>
                </c:pt>
                <c:pt idx="3">
                  <c:v>18</c:v>
                </c:pt>
                <c:pt idx="4">
                  <c:v>6</c:v>
                </c:pt>
                <c:pt idx="5">
                  <c:v>24</c:v>
                </c:pt>
                <c:pt idx="6">
                  <c:v>15</c:v>
                </c:pt>
                <c:pt idx="7">
                  <c:v>9</c:v>
                </c:pt>
                <c:pt idx="8">
                  <c:v>25</c:v>
                </c:pt>
                <c:pt idx="9">
                  <c:v>20</c:v>
                </c:pt>
                <c:pt idx="10">
                  <c:v>36</c:v>
                </c:pt>
                <c:pt idx="11">
                  <c:v>21</c:v>
                </c:pt>
                <c:pt idx="12">
                  <c:v>31</c:v>
                </c:pt>
                <c:pt idx="13">
                  <c:v>34</c:v>
                </c:pt>
                <c:pt idx="14">
                  <c:v>35</c:v>
                </c:pt>
                <c:pt idx="15">
                  <c:v>30</c:v>
                </c:pt>
                <c:pt idx="16">
                  <c:v>22</c:v>
                </c:pt>
                <c:pt idx="17">
                  <c:v>15</c:v>
                </c:pt>
                <c:pt idx="18">
                  <c:v>33</c:v>
                </c:pt>
                <c:pt idx="19">
                  <c:v>38</c:v>
                </c:pt>
                <c:pt idx="20">
                  <c:v>10</c:v>
                </c:pt>
                <c:pt idx="21">
                  <c:v>25</c:v>
                </c:pt>
                <c:pt idx="22">
                  <c:v>33</c:v>
                </c:pt>
                <c:pt idx="23">
                  <c:v>38</c:v>
                </c:pt>
                <c:pt idx="24">
                  <c:v>35</c:v>
                </c:pt>
                <c:pt idx="25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707368"/>
        <c:axId val="671056248"/>
      </c:scatterChart>
      <c:valAx>
        <c:axId val="574707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56248"/>
        <c:crosses val="autoZero"/>
        <c:crossBetween val="midCat"/>
      </c:valAx>
      <c:valAx>
        <c:axId val="671056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707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/>
              <a:t>School</a:t>
            </a:r>
            <a:r>
              <a:rPr lang="en-GB" sz="1400" baseline="0"/>
              <a:t> B</a:t>
            </a:r>
          </a:p>
          <a:p>
            <a:pPr>
              <a:defRPr/>
            </a:pPr>
            <a:r>
              <a:rPr lang="en-GB" sz="1100" baseline="0"/>
              <a:t>114 pupils</a:t>
            </a:r>
            <a:endParaRPr lang="en-GB" sz="1100"/>
          </a:p>
        </c:rich>
      </c:tx>
      <c:layout>
        <c:manualLayout>
          <c:xMode val="edge"/>
          <c:yMode val="edge"/>
          <c:x val="0.35434352202037733"/>
          <c:y val="1.19047619047619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pct90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pattFill prst="wdUpDiag">
                <a:fgClr>
                  <a:srgbClr val="C0000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pattFill prst="trellis">
                <a:fgClr>
                  <a:srgbClr val="92D05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pattFill prst="ltDnDiag">
                <a:fgClr>
                  <a:srgbClr val="7030A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pattFill prst="lgCheck">
                <a:fgClr>
                  <a:schemeClr val="accent5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pattFill prst="trellis">
                <a:fgClr>
                  <a:schemeClr val="accent6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pattFill prst="dkHorz">
                <a:fgClr>
                  <a:srgbClr val="0070C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pattFill prst="sphere">
                <a:fgClr>
                  <a:srgbClr val="FF000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pattFill prst="solidDmnd">
                <a:fgClr>
                  <a:schemeClr val="accent3">
                    <a:lumMod val="7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6.4723694966471864E-3"/>
                  <c:y val="3.053069132867825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041744681834805E-2"/>
                  <c:y val="-6.620796810776083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4081963733717603E-3"/>
                  <c:y val="-1.178657207943346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6854386396256105E-3"/>
                  <c:y val="-2.980704947258951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8227285240265702E-2"/>
                  <c:y val="-1.671154608032486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2024569787063244E-2"/>
                  <c:y val="-8.3475709404248993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003013434369568E-2"/>
                  <c:y val="-5.25224580342690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2095765851526365E-2"/>
                  <c:y val="2.958079532511266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2.7633655480815099E-4"/>
                  <c:y val="2.819265220840022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 Q14-15'!$A$2:$A$10</c:f>
              <c:strCache>
                <c:ptCount val="9"/>
                <c:pt idx="0">
                  <c:v>Maths</c:v>
                </c:pt>
                <c:pt idx="1">
                  <c:v>English</c:v>
                </c:pt>
                <c:pt idx="2">
                  <c:v>Humanities</c:v>
                </c:pt>
                <c:pt idx="3">
                  <c:v>Foreign Language</c:v>
                </c:pt>
                <c:pt idx="4">
                  <c:v>Physics</c:v>
                </c:pt>
                <c:pt idx="5">
                  <c:v>Chemistry</c:v>
                </c:pt>
                <c:pt idx="6">
                  <c:v>Biology</c:v>
                </c:pt>
                <c:pt idx="7">
                  <c:v>PE</c:v>
                </c:pt>
                <c:pt idx="8">
                  <c:v>IT</c:v>
                </c:pt>
              </c:strCache>
            </c:strRef>
          </c:cat>
          <c:val>
            <c:numRef>
              <c:f>'T2 Q14-15'!$C$2:$C$10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8</c:v>
                </c:pt>
                <c:pt idx="6">
                  <c:v>13</c:v>
                </c:pt>
                <c:pt idx="7">
                  <c:v>25</c:v>
                </c:pt>
                <c:pt idx="8">
                  <c:v>15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/>
              <a:t>School A</a:t>
            </a:r>
          </a:p>
          <a:p>
            <a:pPr>
              <a:defRPr/>
            </a:pPr>
            <a:r>
              <a:rPr lang="en-GB" sz="1100"/>
              <a:t>116 pupils</a:t>
            </a:r>
          </a:p>
        </c:rich>
      </c:tx>
      <c:layout>
        <c:manualLayout>
          <c:xMode val="edge"/>
          <c:yMode val="edge"/>
          <c:x val="0.36810409663704319"/>
          <c:y val="1.19904076738609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pct90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pattFill prst="wdUpDiag">
                <a:fgClr>
                  <a:srgbClr val="C0000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pattFill prst="trellis">
                <a:fgClr>
                  <a:srgbClr val="92D05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pattFill prst="ltDnDiag">
                <a:fgClr>
                  <a:srgbClr val="7030A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pattFill prst="lgCheck">
                <a:fgClr>
                  <a:schemeClr val="accent5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pattFill prst="trellis">
                <a:fgClr>
                  <a:schemeClr val="accent6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pattFill prst="dkHorz">
                <a:fgClr>
                  <a:srgbClr val="0070C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pattFill prst="sphere">
                <a:fgClr>
                  <a:srgbClr val="FF000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pattFill prst="solidDmnd">
                <a:fgClr>
                  <a:schemeClr val="accent3">
                    <a:lumMod val="7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8.212460284569692E-3"/>
                  <c:y val="1.68720141996639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3048149805933987E-2"/>
                  <c:y val="-6.620686541946459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4081963733717603E-3"/>
                  <c:y val="-1.178657207943346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6854386396256105E-3"/>
                  <c:y val="-2.980704947258951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8227285240265702E-2"/>
                  <c:y val="-2.4573181300450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7477398658501017E-3"/>
                  <c:y val="-2.701146169678430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3893723810839881E-3"/>
                  <c:y val="-1.488273947770917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3582523675768598E-2"/>
                  <c:y val="1.96548273192469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896164295252522E-2"/>
                  <c:y val="2.819256405898897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 Q14-15'!$A$2:$A$10</c:f>
              <c:strCache>
                <c:ptCount val="9"/>
                <c:pt idx="0">
                  <c:v>Maths</c:v>
                </c:pt>
                <c:pt idx="1">
                  <c:v>English</c:v>
                </c:pt>
                <c:pt idx="2">
                  <c:v>Humanities</c:v>
                </c:pt>
                <c:pt idx="3">
                  <c:v>Foreign Language</c:v>
                </c:pt>
                <c:pt idx="4">
                  <c:v>Physics</c:v>
                </c:pt>
                <c:pt idx="5">
                  <c:v>Chemistry</c:v>
                </c:pt>
                <c:pt idx="6">
                  <c:v>Biology</c:v>
                </c:pt>
                <c:pt idx="7">
                  <c:v>PE</c:v>
                </c:pt>
                <c:pt idx="8">
                  <c:v>IT</c:v>
                </c:pt>
              </c:strCache>
            </c:strRef>
          </c:cat>
          <c:val>
            <c:numRef>
              <c:f>'T2 Q14-15'!$B$2:$B$10</c:f>
              <c:numCache>
                <c:formatCode>General</c:formatCode>
                <c:ptCount val="9"/>
                <c:pt idx="0">
                  <c:v>10</c:v>
                </c:pt>
                <c:pt idx="1">
                  <c:v>11</c:v>
                </c:pt>
                <c:pt idx="2">
                  <c:v>5</c:v>
                </c:pt>
                <c:pt idx="3">
                  <c:v>17</c:v>
                </c:pt>
                <c:pt idx="4">
                  <c:v>6</c:v>
                </c:pt>
                <c:pt idx="5">
                  <c:v>9</c:v>
                </c:pt>
                <c:pt idx="6">
                  <c:v>10</c:v>
                </c:pt>
                <c:pt idx="7">
                  <c:v>30</c:v>
                </c:pt>
                <c:pt idx="8">
                  <c:v>18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'T2 Q14-15'!$A$2:$A$10</c:f>
              <c:strCache>
                <c:ptCount val="9"/>
                <c:pt idx="0">
                  <c:v>Maths</c:v>
                </c:pt>
                <c:pt idx="1">
                  <c:v>English</c:v>
                </c:pt>
                <c:pt idx="2">
                  <c:v>Humanities</c:v>
                </c:pt>
                <c:pt idx="3">
                  <c:v>Foreign Language</c:v>
                </c:pt>
                <c:pt idx="4">
                  <c:v>Physics</c:v>
                </c:pt>
                <c:pt idx="5">
                  <c:v>Chemistry</c:v>
                </c:pt>
                <c:pt idx="6">
                  <c:v>Biology</c:v>
                </c:pt>
                <c:pt idx="7">
                  <c:v>PE</c:v>
                </c:pt>
                <c:pt idx="8">
                  <c:v>IT</c:v>
                </c:pt>
              </c:strCache>
            </c:strRef>
          </c:cat>
          <c:val>
            <c:numRef>
              <c:f>'T2 Q14-15'!$C$2:$C$10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8</c:v>
                </c:pt>
                <c:pt idx="6">
                  <c:v>13</c:v>
                </c:pt>
                <c:pt idx="7">
                  <c:v>25</c:v>
                </c:pt>
                <c:pt idx="8">
                  <c:v>15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School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pct90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pattFill prst="wdUpDiag">
                <a:fgClr>
                  <a:srgbClr val="C0000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pattFill prst="trellis">
                <a:fgClr>
                  <a:srgbClr val="92D05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pattFill prst="ltDnDiag">
                <a:fgClr>
                  <a:srgbClr val="7030A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pattFill prst="lgCheck">
                <a:fgClr>
                  <a:schemeClr val="accent5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pattFill prst="trellis">
                <a:fgClr>
                  <a:schemeClr val="accent6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pattFill prst="dkHorz">
                <a:fgClr>
                  <a:srgbClr val="0070C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pattFill prst="sphere">
                <a:fgClr>
                  <a:srgbClr val="FF000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pattFill prst="solidDmnd">
                <a:fgClr>
                  <a:schemeClr val="accent3">
                    <a:lumMod val="7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1.5340356274520929E-3"/>
                  <c:y val="1.087660327836378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3048149805933987E-2"/>
                  <c:y val="-6.620686541946459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4081963733717603E-3"/>
                  <c:y val="-1.178657207943346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4031286554812645E-2"/>
                  <c:y val="-4.716799722951308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8227285240265702E-2"/>
                  <c:y val="-2.4573181300450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0507093338712964E-6"/>
                  <c:y val="-8.69639231416827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2009418558468823E-2"/>
                  <c:y val="-3.28684445104739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0893607274270615E-3"/>
                  <c:y val="2.56498803742897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2.7633655480815099E-4"/>
                  <c:y val="2.819265220840022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 Q14-15'!$A$2:$A$10</c:f>
              <c:strCache>
                <c:ptCount val="9"/>
                <c:pt idx="0">
                  <c:v>Maths</c:v>
                </c:pt>
                <c:pt idx="1">
                  <c:v>English</c:v>
                </c:pt>
                <c:pt idx="2">
                  <c:v>Humanities</c:v>
                </c:pt>
                <c:pt idx="3">
                  <c:v>Foreign Language</c:v>
                </c:pt>
                <c:pt idx="4">
                  <c:v>Physics</c:v>
                </c:pt>
                <c:pt idx="5">
                  <c:v>Chemistry</c:v>
                </c:pt>
                <c:pt idx="6">
                  <c:v>Biology</c:v>
                </c:pt>
                <c:pt idx="7">
                  <c:v>PE</c:v>
                </c:pt>
                <c:pt idx="8">
                  <c:v>IT</c:v>
                </c:pt>
              </c:strCache>
            </c:strRef>
          </c:cat>
          <c:val>
            <c:numRef>
              <c:f>'T2 Q14-15'!$B$2:$B$10</c:f>
              <c:numCache>
                <c:formatCode>General</c:formatCode>
                <c:ptCount val="9"/>
                <c:pt idx="0">
                  <c:v>10</c:v>
                </c:pt>
                <c:pt idx="1">
                  <c:v>11</c:v>
                </c:pt>
                <c:pt idx="2">
                  <c:v>5</c:v>
                </c:pt>
                <c:pt idx="3">
                  <c:v>17</c:v>
                </c:pt>
                <c:pt idx="4">
                  <c:v>6</c:v>
                </c:pt>
                <c:pt idx="5">
                  <c:v>9</c:v>
                </c:pt>
                <c:pt idx="6">
                  <c:v>10</c:v>
                </c:pt>
                <c:pt idx="7">
                  <c:v>30</c:v>
                </c:pt>
                <c:pt idx="8">
                  <c:v>18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'T2 Q14-15'!$A$2:$A$10</c:f>
              <c:strCache>
                <c:ptCount val="9"/>
                <c:pt idx="0">
                  <c:v>Maths</c:v>
                </c:pt>
                <c:pt idx="1">
                  <c:v>English</c:v>
                </c:pt>
                <c:pt idx="2">
                  <c:v>Humanities</c:v>
                </c:pt>
                <c:pt idx="3">
                  <c:v>Foreign Language</c:v>
                </c:pt>
                <c:pt idx="4">
                  <c:v>Physics</c:v>
                </c:pt>
                <c:pt idx="5">
                  <c:v>Chemistry</c:v>
                </c:pt>
                <c:pt idx="6">
                  <c:v>Biology</c:v>
                </c:pt>
                <c:pt idx="7">
                  <c:v>PE</c:v>
                </c:pt>
                <c:pt idx="8">
                  <c:v>IT</c:v>
                </c:pt>
              </c:strCache>
            </c:strRef>
          </c:cat>
          <c:val>
            <c:numRef>
              <c:f>'T2 Q14-15'!$C$2:$C$10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8</c:v>
                </c:pt>
                <c:pt idx="6">
                  <c:v>13</c:v>
                </c:pt>
                <c:pt idx="7">
                  <c:v>25</c:v>
                </c:pt>
                <c:pt idx="8">
                  <c:v>15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417522371107116"/>
          <c:y val="9.4091655809210861E-3"/>
          <c:w val="0.36582477628892879"/>
          <c:h val="0.990590834419078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99060</xdr:colOff>
      <xdr:row>3</xdr:row>
      <xdr:rowOff>121920</xdr:rowOff>
    </xdr:from>
    <xdr:to>
      <xdr:col>12</xdr:col>
      <xdr:colOff>106680</xdr:colOff>
      <xdr:row>19</xdr:row>
      <xdr:rowOff>129540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236220</xdr:colOff>
      <xdr:row>4</xdr:row>
      <xdr:rowOff>91440</xdr:rowOff>
    </xdr:from>
    <xdr:to>
      <xdr:col>11</xdr:col>
      <xdr:colOff>556260</xdr:colOff>
      <xdr:row>18</xdr:row>
      <xdr:rowOff>167640</xdr:rowOff>
    </xdr:to>
    <xdr:cxnSp macro="">
      <xdr:nvCxnSpPr>
        <xdr:cNvPr id="5" name="Straight Connector 4"/>
        <xdr:cNvCxnSpPr/>
      </xdr:nvCxnSpPr>
      <xdr:spPr>
        <a:xfrm flipV="1">
          <a:off x="4671060" y="822960"/>
          <a:ext cx="4587240" cy="263652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23</xdr:row>
      <xdr:rowOff>0</xdr:rowOff>
    </xdr:from>
    <xdr:to>
      <xdr:col>11</xdr:col>
      <xdr:colOff>514350</xdr:colOff>
      <xdr:row>43</xdr:row>
      <xdr:rowOff>83820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369570</xdr:colOff>
      <xdr:row>2</xdr:row>
      <xdr:rowOff>160020</xdr:rowOff>
    </xdr:from>
    <xdr:to>
      <xdr:col>12</xdr:col>
      <xdr:colOff>64770</xdr:colOff>
      <xdr:row>17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605790</xdr:colOff>
      <xdr:row>0</xdr:row>
      <xdr:rowOff>106680</xdr:rowOff>
    </xdr:from>
    <xdr:to>
      <xdr:col>12</xdr:col>
      <xdr:colOff>320040</xdr:colOff>
      <xdr:row>15</xdr:row>
      <xdr:rowOff>106680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6</xdr:row>
      <xdr:rowOff>80963</xdr:rowOff>
    </xdr:from>
    <xdr:to>
      <xdr:col>11</xdr:col>
      <xdr:colOff>104775</xdr:colOff>
      <xdr:row>21</xdr:row>
      <xdr:rowOff>109538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331470</xdr:colOff>
      <xdr:row>1</xdr:row>
      <xdr:rowOff>22860</xdr:rowOff>
    </xdr:from>
    <xdr:to>
      <xdr:col>10</xdr:col>
      <xdr:colOff>483870</xdr:colOff>
      <xdr:row>16</xdr:row>
      <xdr:rowOff>22860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361950</xdr:colOff>
      <xdr:row>1</xdr:row>
      <xdr:rowOff>45720</xdr:rowOff>
    </xdr:from>
    <xdr:to>
      <xdr:col>13</xdr:col>
      <xdr:colOff>342900</xdr:colOff>
      <xdr:row>12</xdr:row>
      <xdr:rowOff>167640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</xdr:colOff>
      <xdr:row>1</xdr:row>
      <xdr:rowOff>45720</xdr:rowOff>
    </xdr:from>
    <xdr:to>
      <xdr:col>9</xdr:col>
      <xdr:colOff>213360</xdr:colOff>
      <xdr:row>12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13</xdr:col>
      <xdr:colOff>388620</xdr:colOff>
      <xdr:row>28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453390</xdr:colOff>
      <xdr:row>0</xdr:row>
      <xdr:rowOff>76200</xdr:rowOff>
    </xdr:from>
    <xdr:to>
      <xdr:col>14</xdr:col>
      <xdr:colOff>45720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480060</xdr:colOff>
      <xdr:row>16</xdr:row>
      <xdr:rowOff>15240</xdr:rowOff>
    </xdr:from>
    <xdr:to>
      <xdr:col>14</xdr:col>
      <xdr:colOff>72390</xdr:colOff>
      <xdr:row>31</xdr:row>
      <xdr:rowOff>15240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441960</xdr:colOff>
      <xdr:row>8</xdr:row>
      <xdr:rowOff>38100</xdr:rowOff>
    </xdr:from>
    <xdr:to>
      <xdr:col>14</xdr:col>
      <xdr:colOff>137160</xdr:colOff>
      <xdr:row>23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B29" sqref="B29"/>
    </sheetView>
  </sheetViews>
  <sheetFormatPr defaultRowHeight="15" x14ac:dyDescent="0.25"/>
  <cols>
    <col min="1" max="1" width="22.7109375" bestFit="1" customWidth="1"/>
    <col min="2" max="2" width="24.1406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6.1</v>
      </c>
      <c r="B2">
        <v>7.2</v>
      </c>
    </row>
    <row r="3" spans="1:2" x14ac:dyDescent="0.25">
      <c r="A3">
        <v>6.2</v>
      </c>
      <c r="B3">
        <v>5.8</v>
      </c>
    </row>
    <row r="4" spans="1:2" x14ac:dyDescent="0.25">
      <c r="A4">
        <v>6.5</v>
      </c>
      <c r="B4">
        <v>6.5</v>
      </c>
    </row>
    <row r="5" spans="1:2" x14ac:dyDescent="0.25">
      <c r="A5">
        <v>7.1</v>
      </c>
      <c r="B5">
        <v>7.1</v>
      </c>
    </row>
    <row r="6" spans="1:2" x14ac:dyDescent="0.25">
      <c r="A6">
        <v>6.3</v>
      </c>
      <c r="B6">
        <v>5.2</v>
      </c>
    </row>
    <row r="7" spans="1:2" x14ac:dyDescent="0.25">
      <c r="A7">
        <v>6.4</v>
      </c>
      <c r="B7">
        <v>6.6</v>
      </c>
    </row>
    <row r="8" spans="1:2" x14ac:dyDescent="0.25">
      <c r="A8">
        <v>6.7</v>
      </c>
      <c r="B8">
        <v>6.2</v>
      </c>
    </row>
    <row r="9" spans="1:2" x14ac:dyDescent="0.25">
      <c r="A9">
        <v>5.9</v>
      </c>
      <c r="B9">
        <v>6.4</v>
      </c>
    </row>
    <row r="10" spans="1:2" x14ac:dyDescent="0.25">
      <c r="A10">
        <v>6.7</v>
      </c>
      <c r="B10">
        <v>7</v>
      </c>
    </row>
    <row r="11" spans="1:2" x14ac:dyDescent="0.25">
      <c r="A11">
        <v>6.8</v>
      </c>
      <c r="B11">
        <v>6.6</v>
      </c>
    </row>
    <row r="12" spans="1:2" x14ac:dyDescent="0.25">
      <c r="A12">
        <v>6.4</v>
      </c>
      <c r="B12">
        <v>7.1</v>
      </c>
    </row>
    <row r="13" spans="1:2" x14ac:dyDescent="0.25">
      <c r="A13">
        <v>7</v>
      </c>
      <c r="B13">
        <v>6.8</v>
      </c>
    </row>
    <row r="14" spans="1:2" x14ac:dyDescent="0.25">
      <c r="A14">
        <v>6.9</v>
      </c>
      <c r="B14">
        <v>7.3</v>
      </c>
    </row>
    <row r="15" spans="1:2" x14ac:dyDescent="0.25">
      <c r="A15">
        <v>6.6</v>
      </c>
      <c r="B15">
        <v>7.4</v>
      </c>
    </row>
    <row r="16" spans="1:2" x14ac:dyDescent="0.25">
      <c r="A16">
        <v>7.3</v>
      </c>
      <c r="B16">
        <v>6.7</v>
      </c>
    </row>
    <row r="17" spans="1:2" x14ac:dyDescent="0.25">
      <c r="A17">
        <v>7.1</v>
      </c>
      <c r="B17">
        <v>5.9</v>
      </c>
    </row>
    <row r="18" spans="1:2" x14ac:dyDescent="0.25">
      <c r="A18">
        <v>6.8</v>
      </c>
      <c r="B18">
        <v>7.8</v>
      </c>
    </row>
    <row r="19" spans="1:2" x14ac:dyDescent="0.25">
      <c r="A19">
        <v>7.2</v>
      </c>
      <c r="B19">
        <v>7.4</v>
      </c>
    </row>
    <row r="20" spans="1:2" x14ac:dyDescent="0.25">
      <c r="A20">
        <v>7.2</v>
      </c>
      <c r="B20">
        <v>7.8</v>
      </c>
    </row>
    <row r="21" spans="1:2" x14ac:dyDescent="0.25">
      <c r="A21">
        <v>6.2</v>
      </c>
      <c r="B21">
        <v>7.8</v>
      </c>
    </row>
    <row r="22" spans="1:2" x14ac:dyDescent="0.25">
      <c r="A22">
        <v>7.5</v>
      </c>
      <c r="B22">
        <v>7.1</v>
      </c>
    </row>
    <row r="23" spans="1:2" x14ac:dyDescent="0.25">
      <c r="A23">
        <v>7.4</v>
      </c>
      <c r="B23">
        <v>8</v>
      </c>
    </row>
    <row r="24" spans="1:2" x14ac:dyDescent="0.25">
      <c r="A24">
        <v>6.3</v>
      </c>
      <c r="B24">
        <v>6.3</v>
      </c>
    </row>
    <row r="25" spans="1:2" x14ac:dyDescent="0.25">
      <c r="A25">
        <v>6.5</v>
      </c>
      <c r="B25">
        <v>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D5" sqref="D5"/>
    </sheetView>
  </sheetViews>
  <sheetFormatPr defaultRowHeight="15" x14ac:dyDescent="0.25"/>
  <cols>
    <col min="1" max="1" width="15" bestFit="1" customWidth="1"/>
  </cols>
  <sheetData>
    <row r="1" spans="1:3" x14ac:dyDescent="0.25">
      <c r="A1" t="s">
        <v>7</v>
      </c>
      <c r="B1" t="s">
        <v>8</v>
      </c>
      <c r="C1" t="s">
        <v>9</v>
      </c>
    </row>
    <row r="2" spans="1:3" x14ac:dyDescent="0.25">
      <c r="A2" t="s">
        <v>10</v>
      </c>
      <c r="B2">
        <v>10</v>
      </c>
      <c r="C2">
        <v>16</v>
      </c>
    </row>
    <row r="3" spans="1:3" x14ac:dyDescent="0.25">
      <c r="A3" t="s">
        <v>11</v>
      </c>
      <c r="B3">
        <v>11</v>
      </c>
      <c r="C3">
        <v>18</v>
      </c>
    </row>
    <row r="4" spans="1:3" x14ac:dyDescent="0.25">
      <c r="A4" t="s">
        <v>12</v>
      </c>
      <c r="B4">
        <v>5</v>
      </c>
      <c r="C4">
        <v>7</v>
      </c>
    </row>
    <row r="5" spans="1:3" x14ac:dyDescent="0.25">
      <c r="A5" t="s">
        <v>13</v>
      </c>
      <c r="B5">
        <v>17</v>
      </c>
      <c r="C5">
        <v>7</v>
      </c>
    </row>
    <row r="6" spans="1:3" x14ac:dyDescent="0.25">
      <c r="A6" t="s">
        <v>14</v>
      </c>
      <c r="B6">
        <v>6</v>
      </c>
      <c r="C6">
        <v>5</v>
      </c>
    </row>
    <row r="7" spans="1:3" x14ac:dyDescent="0.25">
      <c r="A7" t="s">
        <v>15</v>
      </c>
      <c r="B7">
        <v>9</v>
      </c>
      <c r="C7">
        <v>8</v>
      </c>
    </row>
    <row r="8" spans="1:3" x14ac:dyDescent="0.25">
      <c r="A8" t="s">
        <v>16</v>
      </c>
      <c r="B8">
        <v>10</v>
      </c>
      <c r="C8">
        <v>13</v>
      </c>
    </row>
    <row r="9" spans="1:3" x14ac:dyDescent="0.25">
      <c r="A9" t="s">
        <v>17</v>
      </c>
      <c r="B9">
        <v>30</v>
      </c>
      <c r="C9">
        <v>25</v>
      </c>
    </row>
    <row r="10" spans="1:3" x14ac:dyDescent="0.25">
      <c r="A10" t="s">
        <v>18</v>
      </c>
      <c r="B10">
        <v>18</v>
      </c>
      <c r="C10">
        <v>15</v>
      </c>
    </row>
    <row r="11" spans="1:3" x14ac:dyDescent="0.25">
      <c r="B11">
        <f>SUM(B2:B10)</f>
        <v>116</v>
      </c>
      <c r="C11">
        <f>SUM(C2:C10)</f>
        <v>114</v>
      </c>
    </row>
    <row r="22" spans="18:18" x14ac:dyDescent="0.25">
      <c r="R22">
        <f>14+16+12+11+12+22+13</f>
        <v>100</v>
      </c>
    </row>
    <row r="23" spans="18:18" x14ac:dyDescent="0.25">
      <c r="R23">
        <f>18+19+13+9+26+15</f>
        <v>100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C18" sqref="C18"/>
    </sheetView>
  </sheetViews>
  <sheetFormatPr defaultRowHeight="15" x14ac:dyDescent="0.25"/>
  <sheetData>
    <row r="1" spans="1:4" x14ac:dyDescent="0.25">
      <c r="A1" t="s">
        <v>42</v>
      </c>
      <c r="B1" t="s">
        <v>43</v>
      </c>
    </row>
    <row r="2" spans="1:4" x14ac:dyDescent="0.25">
      <c r="A2">
        <v>2010</v>
      </c>
      <c r="B2">
        <v>66</v>
      </c>
    </row>
    <row r="3" spans="1:4" x14ac:dyDescent="0.25">
      <c r="A3">
        <v>2011</v>
      </c>
      <c r="B3">
        <v>62</v>
      </c>
      <c r="C3">
        <f>(B3-B2)/B2</f>
        <v>-6.0606060606060608E-2</v>
      </c>
      <c r="D3">
        <f>B2*0.94</f>
        <v>62.04</v>
      </c>
    </row>
    <row r="4" spans="1:4" x14ac:dyDescent="0.25">
      <c r="A4">
        <v>2012</v>
      </c>
      <c r="B4">
        <v>67</v>
      </c>
      <c r="C4">
        <f t="shared" ref="C4:C6" si="0">(B4-B3)/B3</f>
        <v>8.0645161290322578E-2</v>
      </c>
      <c r="D4">
        <f>B3*1.08</f>
        <v>66.960000000000008</v>
      </c>
    </row>
    <row r="5" spans="1:4" x14ac:dyDescent="0.25">
      <c r="A5">
        <v>2013</v>
      </c>
      <c r="B5">
        <v>69</v>
      </c>
      <c r="C5">
        <f t="shared" si="0"/>
        <v>2.9850746268656716E-2</v>
      </c>
      <c r="D5">
        <f>B4*1.03</f>
        <v>69.010000000000005</v>
      </c>
    </row>
    <row r="6" spans="1:4" x14ac:dyDescent="0.25">
      <c r="A6">
        <v>2014</v>
      </c>
      <c r="B6">
        <v>62</v>
      </c>
      <c r="C6">
        <f t="shared" si="0"/>
        <v>-0.10144927536231885</v>
      </c>
      <c r="D6">
        <f>B5*0.9</f>
        <v>62.1</v>
      </c>
    </row>
    <row r="17" spans="3:3" x14ac:dyDescent="0.25">
      <c r="C17">
        <f>69/1.03</f>
        <v>66.990291262135926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R18" sqref="R18"/>
    </sheetView>
  </sheetViews>
  <sheetFormatPr defaultRowHeight="15" x14ac:dyDescent="0.25"/>
  <cols>
    <col min="1" max="1" width="21" bestFit="1" customWidth="1"/>
  </cols>
  <sheetData>
    <row r="1" spans="1:6" x14ac:dyDescent="0.25">
      <c r="B1" t="s">
        <v>34</v>
      </c>
      <c r="C1" t="s">
        <v>35</v>
      </c>
      <c r="D1" t="s">
        <v>36</v>
      </c>
      <c r="E1" t="s">
        <v>37</v>
      </c>
      <c r="F1" t="s">
        <v>38</v>
      </c>
    </row>
    <row r="2" spans="1:6" x14ac:dyDescent="0.25">
      <c r="A2" t="s">
        <v>31</v>
      </c>
      <c r="B2">
        <v>600</v>
      </c>
      <c r="C2">
        <v>720</v>
      </c>
      <c r="D2">
        <v>700</v>
      </c>
      <c r="E2">
        <v>750</v>
      </c>
      <c r="F2">
        <v>650</v>
      </c>
    </row>
    <row r="3" spans="1:6" x14ac:dyDescent="0.25">
      <c r="A3" t="s">
        <v>32</v>
      </c>
      <c r="B3">
        <v>450</v>
      </c>
      <c r="C3">
        <v>600</v>
      </c>
      <c r="D3">
        <v>550</v>
      </c>
      <c r="E3">
        <v>600</v>
      </c>
      <c r="F3">
        <v>600</v>
      </c>
    </row>
    <row r="4" spans="1:6" x14ac:dyDescent="0.25">
      <c r="A4" t="s">
        <v>33</v>
      </c>
      <c r="B4">
        <v>400</v>
      </c>
      <c r="C4">
        <v>520</v>
      </c>
      <c r="D4">
        <v>670</v>
      </c>
      <c r="E4">
        <v>630</v>
      </c>
      <c r="F4">
        <v>550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2"/>
  <sheetViews>
    <sheetView workbookViewId="0">
      <selection activeCell="A3" sqref="A3:G12"/>
    </sheetView>
  </sheetViews>
  <sheetFormatPr defaultRowHeight="15" x14ac:dyDescent="0.25"/>
  <sheetData>
    <row r="3" spans="1:7" x14ac:dyDescent="0.25">
      <c r="A3" t="s">
        <v>83</v>
      </c>
      <c r="B3" t="s">
        <v>84</v>
      </c>
      <c r="C3" t="s">
        <v>85</v>
      </c>
      <c r="D3" t="s">
        <v>86</v>
      </c>
      <c r="E3" t="s">
        <v>87</v>
      </c>
      <c r="F3" t="s">
        <v>88</v>
      </c>
      <c r="G3" t="s">
        <v>89</v>
      </c>
    </row>
    <row r="4" spans="1:7" x14ac:dyDescent="0.25">
      <c r="A4" t="s">
        <v>90</v>
      </c>
      <c r="B4">
        <v>95.3</v>
      </c>
      <c r="C4">
        <v>95.5</v>
      </c>
      <c r="D4">
        <v>95.8</v>
      </c>
      <c r="E4">
        <v>96.2</v>
      </c>
      <c r="F4">
        <v>96.6</v>
      </c>
      <c r="G4">
        <v>96.8</v>
      </c>
    </row>
    <row r="5" spans="1:7" x14ac:dyDescent="0.25">
      <c r="A5" t="s">
        <v>91</v>
      </c>
      <c r="B5">
        <v>96.2</v>
      </c>
      <c r="C5">
        <v>96.6</v>
      </c>
      <c r="D5">
        <v>96.6</v>
      </c>
      <c r="E5">
        <v>96.7</v>
      </c>
      <c r="F5">
        <v>96.9</v>
      </c>
      <c r="G5">
        <v>97.3</v>
      </c>
    </row>
    <row r="6" spans="1:7" x14ac:dyDescent="0.25">
      <c r="A6" t="s">
        <v>92</v>
      </c>
      <c r="B6">
        <v>97.2</v>
      </c>
      <c r="C6">
        <v>97.5</v>
      </c>
      <c r="D6">
        <v>97.8</v>
      </c>
      <c r="E6">
        <v>98.1</v>
      </c>
      <c r="F6">
        <v>98.4</v>
      </c>
      <c r="G6">
        <v>98.7</v>
      </c>
    </row>
    <row r="7" spans="1:7" x14ac:dyDescent="0.25">
      <c r="A7" t="s">
        <v>93</v>
      </c>
      <c r="B7">
        <v>96.6</v>
      </c>
      <c r="C7">
        <v>96.9</v>
      </c>
      <c r="D7">
        <v>97</v>
      </c>
      <c r="E7">
        <v>97.3</v>
      </c>
      <c r="F7">
        <v>97.6</v>
      </c>
      <c r="G7">
        <v>97.9</v>
      </c>
    </row>
    <row r="8" spans="1:7" x14ac:dyDescent="0.25">
      <c r="A8" t="s">
        <v>94</v>
      </c>
      <c r="B8">
        <v>98.2</v>
      </c>
      <c r="C8">
        <v>98.2</v>
      </c>
      <c r="D8">
        <v>98.2</v>
      </c>
      <c r="E8">
        <v>98.2</v>
      </c>
      <c r="F8">
        <v>98.2</v>
      </c>
      <c r="G8">
        <v>98.2</v>
      </c>
    </row>
    <row r="9" spans="1:7" x14ac:dyDescent="0.25">
      <c r="A9" t="s">
        <v>95</v>
      </c>
      <c r="B9">
        <v>97.6</v>
      </c>
      <c r="C9">
        <v>97.8</v>
      </c>
      <c r="D9">
        <v>97.9</v>
      </c>
      <c r="E9">
        <v>98</v>
      </c>
      <c r="F9">
        <v>98.1</v>
      </c>
      <c r="G9">
        <v>98.3</v>
      </c>
    </row>
    <row r="10" spans="1:7" x14ac:dyDescent="0.25">
      <c r="A10" t="s">
        <v>96</v>
      </c>
      <c r="B10">
        <v>90.2</v>
      </c>
      <c r="C10">
        <v>90.6</v>
      </c>
      <c r="D10">
        <v>91</v>
      </c>
      <c r="E10">
        <v>91.4</v>
      </c>
      <c r="F10">
        <v>91.8</v>
      </c>
      <c r="G10">
        <v>92.2</v>
      </c>
    </row>
    <row r="11" spans="1:7" x14ac:dyDescent="0.25">
      <c r="A11" t="s">
        <v>97</v>
      </c>
      <c r="B11">
        <v>93.6</v>
      </c>
      <c r="C11">
        <v>93.1</v>
      </c>
      <c r="D11">
        <v>97.1</v>
      </c>
      <c r="E11">
        <v>97.6</v>
      </c>
      <c r="F11">
        <v>98.1</v>
      </c>
      <c r="G11">
        <v>98.6</v>
      </c>
    </row>
    <row r="12" spans="1:7" x14ac:dyDescent="0.25">
      <c r="A12" t="s">
        <v>98</v>
      </c>
      <c r="B12">
        <v>94.6</v>
      </c>
      <c r="C12">
        <v>94.8</v>
      </c>
      <c r="D12">
        <v>95.3</v>
      </c>
      <c r="E12">
        <v>95.8</v>
      </c>
      <c r="F12">
        <v>96.2</v>
      </c>
      <c r="G12">
        <v>96.6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C5" sqref="C5"/>
    </sheetView>
  </sheetViews>
  <sheetFormatPr defaultRowHeight="15" x14ac:dyDescent="0.25"/>
  <cols>
    <col min="1" max="1" width="25" bestFit="1" customWidth="1"/>
  </cols>
  <sheetData>
    <row r="2" spans="1:6" x14ac:dyDescent="0.25">
      <c r="B2" t="s">
        <v>46</v>
      </c>
    </row>
    <row r="3" spans="1:6" x14ac:dyDescent="0.25">
      <c r="A3" t="s">
        <v>44</v>
      </c>
      <c r="B3">
        <v>3.5</v>
      </c>
      <c r="C3">
        <f>7*B3</f>
        <v>24.5</v>
      </c>
    </row>
    <row r="4" spans="1:6" x14ac:dyDescent="0.25">
      <c r="A4" t="s">
        <v>45</v>
      </c>
      <c r="B4">
        <v>8</v>
      </c>
      <c r="C4">
        <v>8</v>
      </c>
    </row>
    <row r="5" spans="1:6" x14ac:dyDescent="0.25">
      <c r="A5" t="s">
        <v>47</v>
      </c>
      <c r="B5">
        <v>45</v>
      </c>
      <c r="C5">
        <f>2*B5</f>
        <v>90</v>
      </c>
    </row>
    <row r="6" spans="1:6" x14ac:dyDescent="0.25">
      <c r="B6">
        <f>10*3.5+2*8</f>
        <v>51</v>
      </c>
      <c r="C6">
        <f>SUM(C3:C5)</f>
        <v>122.5</v>
      </c>
    </row>
    <row r="9" spans="1:6" x14ac:dyDescent="0.25">
      <c r="B9">
        <v>300</v>
      </c>
      <c r="D9">
        <v>300</v>
      </c>
    </row>
    <row r="10" spans="1:6" x14ac:dyDescent="0.25">
      <c r="B10">
        <v>4.8</v>
      </c>
      <c r="C10">
        <v>1.0249999999999999</v>
      </c>
      <c r="D10">
        <f>B10*C10</f>
        <v>4.919999999999999</v>
      </c>
    </row>
    <row r="11" spans="1:6" x14ac:dyDescent="0.25">
      <c r="B11">
        <f>B9/B10</f>
        <v>62.5</v>
      </c>
      <c r="D11">
        <f>D9/D10</f>
        <v>60.975609756097576</v>
      </c>
    </row>
    <row r="13" spans="1:6" x14ac:dyDescent="0.25">
      <c r="B13">
        <v>80</v>
      </c>
      <c r="D13">
        <v>80</v>
      </c>
    </row>
    <row r="14" spans="1:6" x14ac:dyDescent="0.25">
      <c r="B14">
        <v>4.8</v>
      </c>
      <c r="C14">
        <v>1.0249999999999999</v>
      </c>
      <c r="D14">
        <f>B14*C14</f>
        <v>4.919999999999999</v>
      </c>
    </row>
    <row r="15" spans="1:6" x14ac:dyDescent="0.25">
      <c r="B15">
        <f>B13*B14</f>
        <v>384</v>
      </c>
      <c r="D15">
        <f>D13*D14</f>
        <v>393.59999999999991</v>
      </c>
      <c r="E15">
        <f>D15-B15</f>
        <v>9.5999999999999091</v>
      </c>
    </row>
    <row r="16" spans="1:6" x14ac:dyDescent="0.25">
      <c r="F16">
        <f>4.8*2.5/100*80</f>
        <v>9.6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J23" sqref="J23"/>
    </sheetView>
  </sheetViews>
  <sheetFormatPr defaultRowHeight="15" x14ac:dyDescent="0.25"/>
  <cols>
    <col min="1" max="1" width="27.42578125" bestFit="1" customWidth="1"/>
    <col min="3" max="3" width="19.140625" bestFit="1" customWidth="1"/>
  </cols>
  <sheetData>
    <row r="1" spans="1:3" x14ac:dyDescent="0.25">
      <c r="A1" t="s">
        <v>6</v>
      </c>
      <c r="B1" t="s">
        <v>4</v>
      </c>
      <c r="C1" t="s">
        <v>5</v>
      </c>
    </row>
    <row r="2" spans="1:3" x14ac:dyDescent="0.25">
      <c r="A2">
        <v>0</v>
      </c>
      <c r="B2">
        <v>0</v>
      </c>
      <c r="C2">
        <v>0</v>
      </c>
    </row>
    <row r="3" spans="1:3" x14ac:dyDescent="0.25">
      <c r="A3">
        <v>2</v>
      </c>
      <c r="B3">
        <v>1</v>
      </c>
      <c r="C3">
        <f>B3</f>
        <v>1</v>
      </c>
    </row>
    <row r="4" spans="1:3" x14ac:dyDescent="0.25">
      <c r="A4">
        <v>3</v>
      </c>
      <c r="B4">
        <v>1</v>
      </c>
      <c r="C4">
        <f>SUM(B$3:B4)</f>
        <v>2</v>
      </c>
    </row>
    <row r="5" spans="1:3" x14ac:dyDescent="0.25">
      <c r="A5">
        <v>4</v>
      </c>
      <c r="B5">
        <v>1</v>
      </c>
      <c r="C5">
        <f>SUM(B$3:B5)</f>
        <v>3</v>
      </c>
    </row>
    <row r="6" spans="1:3" x14ac:dyDescent="0.25">
      <c r="A6">
        <v>5</v>
      </c>
      <c r="B6">
        <v>1</v>
      </c>
      <c r="C6">
        <f>SUM(B$3:B6)</f>
        <v>4</v>
      </c>
    </row>
    <row r="7" spans="1:3" x14ac:dyDescent="0.25">
      <c r="A7">
        <v>6</v>
      </c>
      <c r="B7">
        <v>2</v>
      </c>
      <c r="C7">
        <f>SUM(B$3:B7)</f>
        <v>6</v>
      </c>
    </row>
    <row r="8" spans="1:3" x14ac:dyDescent="0.25">
      <c r="A8">
        <v>7</v>
      </c>
      <c r="B8">
        <v>2</v>
      </c>
      <c r="C8">
        <f>SUM(B$3:B8)</f>
        <v>8</v>
      </c>
    </row>
    <row r="9" spans="1:3" x14ac:dyDescent="0.25">
      <c r="A9">
        <v>8</v>
      </c>
      <c r="B9">
        <v>2</v>
      </c>
      <c r="C9">
        <f>SUM(B$3:B9)</f>
        <v>10</v>
      </c>
    </row>
    <row r="10" spans="1:3" x14ac:dyDescent="0.25">
      <c r="A10">
        <v>9</v>
      </c>
      <c r="B10">
        <v>2</v>
      </c>
      <c r="C10">
        <f>SUM(B$3:B10)</f>
        <v>12</v>
      </c>
    </row>
    <row r="11" spans="1:3" x14ac:dyDescent="0.25">
      <c r="A11">
        <v>10</v>
      </c>
      <c r="B11">
        <v>4</v>
      </c>
      <c r="C11">
        <f>SUM(B$3:B11)</f>
        <v>16</v>
      </c>
    </row>
    <row r="12" spans="1:3" x14ac:dyDescent="0.25">
      <c r="A12">
        <v>11</v>
      </c>
      <c r="B12">
        <v>3</v>
      </c>
      <c r="C12">
        <f>SUM(B$3:B12)</f>
        <v>19</v>
      </c>
    </row>
    <row r="13" spans="1:3" x14ac:dyDescent="0.25">
      <c r="A13">
        <v>12</v>
      </c>
      <c r="B13">
        <v>4</v>
      </c>
      <c r="C13">
        <f>SUM(B$3:B13)</f>
        <v>23</v>
      </c>
    </row>
    <row r="14" spans="1:3" x14ac:dyDescent="0.25">
      <c r="A14">
        <v>13</v>
      </c>
      <c r="B14">
        <v>3</v>
      </c>
      <c r="C14">
        <f>SUM(B$3:B14)</f>
        <v>26</v>
      </c>
    </row>
    <row r="15" spans="1:3" x14ac:dyDescent="0.25">
      <c r="A15">
        <v>14</v>
      </c>
      <c r="B15">
        <v>2</v>
      </c>
      <c r="C15">
        <f>SUM(B$3:B15)</f>
        <v>28</v>
      </c>
    </row>
    <row r="16" spans="1:3" x14ac:dyDescent="0.25">
      <c r="A16">
        <v>15</v>
      </c>
      <c r="B16">
        <v>2</v>
      </c>
      <c r="C16">
        <f>SUM(B$3:B16)</f>
        <v>30</v>
      </c>
    </row>
    <row r="17" spans="1:3" x14ac:dyDescent="0.25">
      <c r="A17">
        <v>16</v>
      </c>
      <c r="B17">
        <v>1</v>
      </c>
      <c r="C17">
        <f>SUM(B$3:B17)</f>
        <v>31</v>
      </c>
    </row>
    <row r="18" spans="1:3" x14ac:dyDescent="0.25">
      <c r="A18">
        <v>17</v>
      </c>
      <c r="B18">
        <v>1</v>
      </c>
      <c r="C18">
        <f>SUM(B$3:B18)</f>
        <v>32</v>
      </c>
    </row>
    <row r="20" spans="1:3" x14ac:dyDescent="0.25">
      <c r="B20">
        <f>SUM(B2:B18)</f>
        <v>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workbookViewId="0">
      <selection activeCell="F22" sqref="F22"/>
    </sheetView>
  </sheetViews>
  <sheetFormatPr defaultRowHeight="15" x14ac:dyDescent="0.25"/>
  <cols>
    <col min="1" max="1" width="10.140625" customWidth="1"/>
    <col min="2" max="2" width="15.28515625" bestFit="1" customWidth="1"/>
    <col min="3" max="3" width="14.42578125" bestFit="1" customWidth="1"/>
  </cols>
  <sheetData>
    <row r="2" spans="1:4" x14ac:dyDescent="0.25">
      <c r="B2" t="s">
        <v>40</v>
      </c>
      <c r="C2" t="s">
        <v>41</v>
      </c>
    </row>
    <row r="3" spans="1:4" x14ac:dyDescent="0.25">
      <c r="A3" t="s">
        <v>10</v>
      </c>
      <c r="B3">
        <v>45</v>
      </c>
      <c r="C3">
        <v>68</v>
      </c>
      <c r="D3">
        <f>(C3-B3)/B3</f>
        <v>0.51111111111111107</v>
      </c>
    </row>
    <row r="4" spans="1:4" x14ac:dyDescent="0.25">
      <c r="A4" t="s">
        <v>11</v>
      </c>
      <c r="B4">
        <v>50</v>
      </c>
      <c r="C4">
        <v>80</v>
      </c>
      <c r="D4">
        <f t="shared" ref="D4:D7" si="0">(C4-B4)/B4</f>
        <v>0.6</v>
      </c>
    </row>
    <row r="5" spans="1:4" x14ac:dyDescent="0.25">
      <c r="A5" t="s">
        <v>39</v>
      </c>
      <c r="B5">
        <v>73</v>
      </c>
      <c r="C5">
        <v>82</v>
      </c>
      <c r="D5">
        <f t="shared" si="0"/>
        <v>0.12328767123287671</v>
      </c>
    </row>
    <row r="6" spans="1:4" x14ac:dyDescent="0.25">
      <c r="A6" t="s">
        <v>14</v>
      </c>
      <c r="B6">
        <v>55</v>
      </c>
      <c r="C6">
        <v>70</v>
      </c>
      <c r="D6">
        <f t="shared" si="0"/>
        <v>0.27272727272727271</v>
      </c>
    </row>
    <row r="7" spans="1:4" x14ac:dyDescent="0.25">
      <c r="A7" t="s">
        <v>15</v>
      </c>
      <c r="B7">
        <v>64</v>
      </c>
      <c r="C7">
        <v>72</v>
      </c>
      <c r="D7">
        <f t="shared" si="0"/>
        <v>0.125</v>
      </c>
    </row>
    <row r="9" spans="1:4" x14ac:dyDescent="0.25">
      <c r="B9">
        <f>AVERAGE(B3:B7)</f>
        <v>57.4</v>
      </c>
      <c r="C9">
        <f>AVERAGE(C3:C7)</f>
        <v>74.400000000000006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D12" sqref="A1:D12"/>
    </sheetView>
  </sheetViews>
  <sheetFormatPr defaultRowHeight="15" x14ac:dyDescent="0.25"/>
  <cols>
    <col min="2" max="2" width="10.7109375" customWidth="1"/>
    <col min="3" max="3" width="12.42578125" customWidth="1"/>
  </cols>
  <sheetData>
    <row r="1" spans="1:9" x14ac:dyDescent="0.25">
      <c r="A1" s="3"/>
      <c r="B1" s="9" t="s">
        <v>55</v>
      </c>
      <c r="C1" s="9"/>
    </row>
    <row r="2" spans="1:9" x14ac:dyDescent="0.25">
      <c r="A2" s="4" t="s">
        <v>54</v>
      </c>
      <c r="B2" s="4" t="s">
        <v>10</v>
      </c>
      <c r="C2" s="4" t="s">
        <v>11</v>
      </c>
      <c r="D2" s="5" t="s">
        <v>99</v>
      </c>
    </row>
    <row r="3" spans="1:9" x14ac:dyDescent="0.25">
      <c r="A3" s="4" t="s">
        <v>56</v>
      </c>
      <c r="B3" s="3">
        <v>32</v>
      </c>
      <c r="C3" s="3">
        <v>22</v>
      </c>
      <c r="D3">
        <f>C3-B3</f>
        <v>-10</v>
      </c>
      <c r="G3" t="s">
        <v>69</v>
      </c>
    </row>
    <row r="4" spans="1:9" x14ac:dyDescent="0.25">
      <c r="A4" s="4" t="s">
        <v>57</v>
      </c>
      <c r="B4" s="3">
        <v>43</v>
      </c>
      <c r="C4" s="3">
        <v>48</v>
      </c>
      <c r="D4">
        <f t="shared" ref="D4:D12" si="0">C4-B4</f>
        <v>5</v>
      </c>
      <c r="F4" t="s">
        <v>54</v>
      </c>
      <c r="G4" t="s">
        <v>67</v>
      </c>
      <c r="H4" t="s">
        <v>68</v>
      </c>
    </row>
    <row r="5" spans="1:9" x14ac:dyDescent="0.25">
      <c r="A5" s="4" t="s">
        <v>58</v>
      </c>
      <c r="B5" s="3">
        <v>31</v>
      </c>
      <c r="C5" s="3">
        <v>27</v>
      </c>
      <c r="D5">
        <f t="shared" si="0"/>
        <v>-4</v>
      </c>
      <c r="F5" t="s">
        <v>70</v>
      </c>
      <c r="G5">
        <v>40</v>
      </c>
      <c r="H5">
        <v>51</v>
      </c>
      <c r="I5">
        <f>(H5-G5)/G5</f>
        <v>0.27500000000000002</v>
      </c>
    </row>
    <row r="6" spans="1:9" x14ac:dyDescent="0.25">
      <c r="A6" s="4" t="s">
        <v>59</v>
      </c>
      <c r="B6" s="3">
        <v>27</v>
      </c>
      <c r="C6" s="3">
        <v>29</v>
      </c>
      <c r="D6">
        <f t="shared" si="0"/>
        <v>2</v>
      </c>
      <c r="F6" t="s">
        <v>71</v>
      </c>
      <c r="G6">
        <v>62</v>
      </c>
      <c r="H6">
        <v>53</v>
      </c>
      <c r="I6">
        <f t="shared" ref="I6" si="1">(H6-G6)/G6</f>
        <v>-0.14516129032258066</v>
      </c>
    </row>
    <row r="7" spans="1:9" x14ac:dyDescent="0.25">
      <c r="A7" s="4" t="s">
        <v>60</v>
      </c>
      <c r="B7" s="3">
        <v>23</v>
      </c>
      <c r="C7" s="3">
        <v>17</v>
      </c>
      <c r="D7">
        <f t="shared" si="0"/>
        <v>-6</v>
      </c>
    </row>
    <row r="8" spans="1:9" x14ac:dyDescent="0.25">
      <c r="A8" s="4" t="s">
        <v>61</v>
      </c>
      <c r="B8" s="3">
        <v>35</v>
      </c>
      <c r="C8" s="3">
        <v>33</v>
      </c>
      <c r="D8">
        <f t="shared" si="0"/>
        <v>-2</v>
      </c>
    </row>
    <row r="9" spans="1:9" x14ac:dyDescent="0.25">
      <c r="A9" s="4" t="s">
        <v>62</v>
      </c>
      <c r="B9" s="3">
        <v>15</v>
      </c>
      <c r="C9" s="3">
        <v>11</v>
      </c>
      <c r="D9">
        <f t="shared" si="0"/>
        <v>-4</v>
      </c>
      <c r="H9">
        <f>0.85*62</f>
        <v>52.699999999999996</v>
      </c>
    </row>
    <row r="10" spans="1:9" x14ac:dyDescent="0.25">
      <c r="A10" s="4" t="s">
        <v>63</v>
      </c>
      <c r="B10" s="3">
        <v>13</v>
      </c>
      <c r="C10" s="3">
        <v>13</v>
      </c>
      <c r="D10">
        <f t="shared" si="0"/>
        <v>0</v>
      </c>
    </row>
    <row r="11" spans="1:9" x14ac:dyDescent="0.25">
      <c r="A11" s="4" t="s">
        <v>64</v>
      </c>
      <c r="B11" s="3">
        <v>37</v>
      </c>
      <c r="C11" s="3">
        <v>25</v>
      </c>
      <c r="D11">
        <f t="shared" si="0"/>
        <v>-12</v>
      </c>
    </row>
    <row r="12" spans="1:9" x14ac:dyDescent="0.25">
      <c r="A12" s="4" t="s">
        <v>65</v>
      </c>
      <c r="B12" s="3">
        <v>9</v>
      </c>
      <c r="C12" s="3">
        <v>4</v>
      </c>
      <c r="D12">
        <f t="shared" si="0"/>
        <v>-5</v>
      </c>
    </row>
    <row r="14" spans="1:9" x14ac:dyDescent="0.25">
      <c r="H14">
        <f>1.27*40</f>
        <v>50.8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zoomScale="80" zoomScaleNormal="80" workbookViewId="0">
      <selection activeCell="B2" sqref="B2:C27"/>
    </sheetView>
  </sheetViews>
  <sheetFormatPr defaultRowHeight="15" x14ac:dyDescent="0.25"/>
  <cols>
    <col min="1" max="1" width="15.28515625" customWidth="1"/>
  </cols>
  <sheetData>
    <row r="1" spans="2:3" x14ac:dyDescent="0.25">
      <c r="B1" t="s">
        <v>19</v>
      </c>
      <c r="C1" t="s">
        <v>20</v>
      </c>
    </row>
    <row r="2" spans="2:3" x14ac:dyDescent="0.25">
      <c r="B2">
        <v>35</v>
      </c>
      <c r="C2">
        <v>25</v>
      </c>
    </row>
    <row r="3" spans="2:3" x14ac:dyDescent="0.25">
      <c r="B3">
        <v>35</v>
      </c>
      <c r="C3">
        <v>26</v>
      </c>
    </row>
    <row r="4" spans="2:3" x14ac:dyDescent="0.25">
      <c r="B4">
        <v>35</v>
      </c>
      <c r="C4">
        <v>30</v>
      </c>
    </row>
    <row r="5" spans="2:3" x14ac:dyDescent="0.25">
      <c r="B5">
        <v>35</v>
      </c>
      <c r="C5">
        <v>30</v>
      </c>
    </row>
    <row r="6" spans="2:3" x14ac:dyDescent="0.25">
      <c r="B6">
        <v>35</v>
      </c>
      <c r="C6">
        <v>30</v>
      </c>
    </row>
    <row r="7" spans="2:3" x14ac:dyDescent="0.25">
      <c r="B7">
        <v>38</v>
      </c>
      <c r="C7">
        <v>33</v>
      </c>
    </row>
    <row r="8" spans="2:3" x14ac:dyDescent="0.25">
      <c r="B8">
        <v>40</v>
      </c>
      <c r="C8">
        <v>35</v>
      </c>
    </row>
    <row r="9" spans="2:3" x14ac:dyDescent="0.25">
      <c r="B9">
        <v>40</v>
      </c>
      <c r="C9">
        <v>35</v>
      </c>
    </row>
    <row r="10" spans="2:3" x14ac:dyDescent="0.25">
      <c r="B10">
        <v>40</v>
      </c>
      <c r="C10">
        <v>36</v>
      </c>
    </row>
    <row r="11" spans="2:3" x14ac:dyDescent="0.25">
      <c r="B11">
        <v>41</v>
      </c>
      <c r="C11">
        <v>37</v>
      </c>
    </row>
    <row r="12" spans="2:3" x14ac:dyDescent="0.25">
      <c r="B12">
        <v>41</v>
      </c>
      <c r="C12">
        <v>37</v>
      </c>
    </row>
    <row r="13" spans="2:3" x14ac:dyDescent="0.25">
      <c r="B13">
        <v>45</v>
      </c>
      <c r="C13">
        <v>37</v>
      </c>
    </row>
    <row r="14" spans="2:3" x14ac:dyDescent="0.25">
      <c r="B14">
        <v>45</v>
      </c>
      <c r="C14">
        <v>41</v>
      </c>
    </row>
    <row r="15" spans="2:3" x14ac:dyDescent="0.25">
      <c r="B15">
        <v>47</v>
      </c>
      <c r="C15">
        <v>41</v>
      </c>
    </row>
    <row r="16" spans="2:3" x14ac:dyDescent="0.25">
      <c r="B16">
        <v>52</v>
      </c>
      <c r="C16">
        <v>41</v>
      </c>
    </row>
    <row r="17" spans="1:3" x14ac:dyDescent="0.25">
      <c r="B17">
        <v>52</v>
      </c>
      <c r="C17">
        <v>41</v>
      </c>
    </row>
    <row r="18" spans="1:3" x14ac:dyDescent="0.25">
      <c r="B18">
        <v>53</v>
      </c>
      <c r="C18">
        <v>44</v>
      </c>
    </row>
    <row r="19" spans="1:3" x14ac:dyDescent="0.25">
      <c r="B19">
        <v>53</v>
      </c>
      <c r="C19">
        <v>45</v>
      </c>
    </row>
    <row r="20" spans="1:3" x14ac:dyDescent="0.25">
      <c r="B20">
        <v>53</v>
      </c>
      <c r="C20">
        <v>46</v>
      </c>
    </row>
    <row r="21" spans="1:3" x14ac:dyDescent="0.25">
      <c r="B21">
        <v>53</v>
      </c>
      <c r="C21">
        <v>46</v>
      </c>
    </row>
    <row r="22" spans="1:3" x14ac:dyDescent="0.25">
      <c r="B22">
        <v>53</v>
      </c>
      <c r="C22">
        <v>46</v>
      </c>
    </row>
    <row r="23" spans="1:3" x14ac:dyDescent="0.25">
      <c r="B23">
        <v>50</v>
      </c>
      <c r="C23">
        <v>49</v>
      </c>
    </row>
    <row r="24" spans="1:3" x14ac:dyDescent="0.25">
      <c r="B24">
        <v>50</v>
      </c>
      <c r="C24">
        <v>50</v>
      </c>
    </row>
    <row r="25" spans="1:3" x14ac:dyDescent="0.25">
      <c r="B25">
        <v>50</v>
      </c>
      <c r="C25">
        <v>50</v>
      </c>
    </row>
    <row r="26" spans="1:3" x14ac:dyDescent="0.25">
      <c r="B26">
        <v>50</v>
      </c>
      <c r="C26">
        <v>52</v>
      </c>
    </row>
    <row r="27" spans="1:3" x14ac:dyDescent="0.25">
      <c r="B27">
        <v>65</v>
      </c>
      <c r="C27">
        <v>57</v>
      </c>
    </row>
    <row r="29" spans="1:3" x14ac:dyDescent="0.25">
      <c r="A29" t="s">
        <v>21</v>
      </c>
      <c r="B29">
        <f>MIN(B2:B27)</f>
        <v>35</v>
      </c>
      <c r="C29">
        <f>MIN(C2:C27)</f>
        <v>25</v>
      </c>
    </row>
    <row r="30" spans="1:3" x14ac:dyDescent="0.25">
      <c r="A30" t="s">
        <v>22</v>
      </c>
      <c r="B30">
        <f>QUARTILE(B2:B27,1)</f>
        <v>40</v>
      </c>
      <c r="C30">
        <f>QUARTILE(C2:C27,1)</f>
        <v>35</v>
      </c>
    </row>
    <row r="31" spans="1:3" x14ac:dyDescent="0.25">
      <c r="A31" t="s">
        <v>23</v>
      </c>
      <c r="B31">
        <f>MEDIAN(B2:B27)</f>
        <v>46</v>
      </c>
      <c r="C31">
        <f>MEDIAN(C2:C27)</f>
        <v>41</v>
      </c>
    </row>
    <row r="32" spans="1:3" x14ac:dyDescent="0.25">
      <c r="A32" t="s">
        <v>24</v>
      </c>
      <c r="B32">
        <f>QUARTILE(B2:B27,3)</f>
        <v>52</v>
      </c>
      <c r="C32">
        <f>QUARTILE(C2:C27,3)</f>
        <v>46</v>
      </c>
    </row>
    <row r="33" spans="1:3" x14ac:dyDescent="0.25">
      <c r="A33" t="s">
        <v>25</v>
      </c>
      <c r="B33">
        <f>MAX(B2:B27)</f>
        <v>65</v>
      </c>
      <c r="C33">
        <f>MAX(C2:C27)</f>
        <v>57</v>
      </c>
    </row>
    <row r="35" spans="1:3" x14ac:dyDescent="0.25">
      <c r="A35" t="s">
        <v>26</v>
      </c>
      <c r="B35">
        <f>B30</f>
        <v>40</v>
      </c>
      <c r="C35">
        <f>C30</f>
        <v>35</v>
      </c>
    </row>
    <row r="36" spans="1:3" x14ac:dyDescent="0.25">
      <c r="A36" t="s">
        <v>27</v>
      </c>
      <c r="B36">
        <f>B31-B30</f>
        <v>6</v>
      </c>
      <c r="C36">
        <f>C31-C30</f>
        <v>6</v>
      </c>
    </row>
    <row r="37" spans="1:3" x14ac:dyDescent="0.25">
      <c r="A37" t="s">
        <v>28</v>
      </c>
      <c r="B37">
        <f>B32-B31</f>
        <v>6</v>
      </c>
      <c r="C37">
        <f>C32-C31</f>
        <v>5</v>
      </c>
    </row>
    <row r="39" spans="1:3" x14ac:dyDescent="0.25">
      <c r="A39" t="s">
        <v>29</v>
      </c>
      <c r="B39">
        <f>B33-B32</f>
        <v>13</v>
      </c>
      <c r="C39">
        <f>C33-C32</f>
        <v>11</v>
      </c>
    </row>
    <row r="40" spans="1:3" x14ac:dyDescent="0.25">
      <c r="A40" t="s">
        <v>30</v>
      </c>
      <c r="B40">
        <f>B30-B29</f>
        <v>5</v>
      </c>
      <c r="C40">
        <f>C30-C29</f>
        <v>10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K30" sqref="K30"/>
    </sheetView>
  </sheetViews>
  <sheetFormatPr defaultRowHeight="15" x14ac:dyDescent="0.25"/>
  <sheetData>
    <row r="2" spans="1:6" x14ac:dyDescent="0.25">
      <c r="A2" s="3" t="s">
        <v>54</v>
      </c>
      <c r="B2" s="3" t="s">
        <v>72</v>
      </c>
      <c r="C2" s="3" t="s">
        <v>73</v>
      </c>
      <c r="D2" s="3" t="s">
        <v>74</v>
      </c>
      <c r="E2" s="3" t="s">
        <v>75</v>
      </c>
      <c r="F2" s="3" t="s">
        <v>76</v>
      </c>
    </row>
    <row r="3" spans="1:6" x14ac:dyDescent="0.25">
      <c r="A3" s="3" t="s">
        <v>66</v>
      </c>
      <c r="B3" s="3">
        <v>66.3</v>
      </c>
      <c r="C3" s="3">
        <v>65.900000000000006</v>
      </c>
      <c r="D3" s="3">
        <v>65.7</v>
      </c>
      <c r="E3" s="3">
        <v>67</v>
      </c>
      <c r="F3" s="3">
        <v>66.5</v>
      </c>
    </row>
    <row r="4" spans="1:6" x14ac:dyDescent="0.25">
      <c r="A4" s="3" t="s">
        <v>77</v>
      </c>
      <c r="B4" s="3">
        <v>68.2</v>
      </c>
      <c r="C4" s="3">
        <v>68</v>
      </c>
      <c r="D4" s="3">
        <v>68.099999999999994</v>
      </c>
      <c r="E4" s="3">
        <v>69</v>
      </c>
      <c r="F4" s="3">
        <v>68.099999999999994</v>
      </c>
    </row>
    <row r="5" spans="1:6" x14ac:dyDescent="0.25">
      <c r="A5" s="3" t="s">
        <v>78</v>
      </c>
      <c r="B5" s="3">
        <v>65.3</v>
      </c>
      <c r="C5" s="3">
        <v>65.099999999999994</v>
      </c>
      <c r="D5" s="3">
        <v>64.900000000000006</v>
      </c>
      <c r="E5" s="3">
        <v>64.7</v>
      </c>
      <c r="F5" s="3">
        <v>64.5</v>
      </c>
    </row>
    <row r="6" spans="1:6" x14ac:dyDescent="0.25">
      <c r="A6" s="3" t="s">
        <v>79</v>
      </c>
      <c r="B6" s="3">
        <v>67.8</v>
      </c>
      <c r="C6" s="3">
        <v>67.099999999999994</v>
      </c>
      <c r="D6" s="3">
        <v>68.599999999999994</v>
      </c>
      <c r="E6" s="3">
        <v>68.2</v>
      </c>
      <c r="F6" s="3">
        <v>66.900000000000006</v>
      </c>
    </row>
    <row r="7" spans="1:6" x14ac:dyDescent="0.25">
      <c r="A7" s="3" t="s">
        <v>80</v>
      </c>
      <c r="B7" s="3">
        <v>65.5</v>
      </c>
      <c r="C7" s="3">
        <v>65.7</v>
      </c>
      <c r="D7" s="3">
        <v>66</v>
      </c>
      <c r="E7" s="3">
        <v>66.2</v>
      </c>
      <c r="F7" s="3">
        <v>66.3</v>
      </c>
    </row>
    <row r="8" spans="1:6" x14ac:dyDescent="0.25">
      <c r="A8" s="3" t="s">
        <v>81</v>
      </c>
      <c r="B8" s="3">
        <v>66.8</v>
      </c>
      <c r="C8" s="3">
        <v>66.5</v>
      </c>
      <c r="D8" s="3">
        <v>66.400000000000006</v>
      </c>
      <c r="E8" s="3">
        <v>66.099999999999994</v>
      </c>
      <c r="F8" s="3">
        <v>65.8</v>
      </c>
    </row>
    <row r="16" spans="1:6" x14ac:dyDescent="0.25">
      <c r="E16" t="s">
        <v>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B11" sqref="B11"/>
    </sheetView>
  </sheetViews>
  <sheetFormatPr defaultRowHeight="15" x14ac:dyDescent="0.25"/>
  <cols>
    <col min="1" max="1" width="11.7109375" customWidth="1"/>
    <col min="6" max="6" width="13.5703125" customWidth="1"/>
    <col min="10" max="10" width="11.5703125" bestFit="1" customWidth="1"/>
  </cols>
  <sheetData>
    <row r="1" spans="1:10" ht="18" customHeight="1" thickBot="1" x14ac:dyDescent="0.3">
      <c r="A1" t="s">
        <v>10</v>
      </c>
      <c r="B1" t="s">
        <v>11</v>
      </c>
      <c r="C1" t="s">
        <v>53</v>
      </c>
      <c r="F1" s="6" t="s">
        <v>48</v>
      </c>
      <c r="G1" s="7"/>
      <c r="H1" s="7"/>
      <c r="I1" s="7"/>
      <c r="J1" s="8"/>
    </row>
    <row r="2" spans="1:10" ht="18" customHeight="1" thickBot="1" x14ac:dyDescent="0.3">
      <c r="A2">
        <v>13</v>
      </c>
      <c r="B2">
        <v>25</v>
      </c>
      <c r="C2">
        <v>9</v>
      </c>
      <c r="F2" s="1"/>
      <c r="G2" s="2" t="s">
        <v>49</v>
      </c>
      <c r="H2" s="2" t="s">
        <v>23</v>
      </c>
      <c r="I2" s="2" t="s">
        <v>50</v>
      </c>
      <c r="J2" s="2" t="s">
        <v>51</v>
      </c>
    </row>
    <row r="3" spans="1:10" ht="18" customHeight="1" thickBot="1" x14ac:dyDescent="0.3">
      <c r="A3">
        <v>35</v>
      </c>
      <c r="B3">
        <v>25</v>
      </c>
      <c r="C3">
        <v>26</v>
      </c>
      <c r="F3" s="1" t="s">
        <v>52</v>
      </c>
      <c r="G3" s="2">
        <f>MAX(A2:A27)-MIN(A2:A27)</f>
        <v>40</v>
      </c>
      <c r="H3" s="2">
        <f>MEDIAN(A2:A27)</f>
        <v>46</v>
      </c>
      <c r="I3" s="2">
        <f>MODE(A2:A27)</f>
        <v>53</v>
      </c>
      <c r="J3" s="2">
        <f>AVERAGE(A2:A27)</f>
        <v>44.769230769230766</v>
      </c>
    </row>
    <row r="4" spans="1:10" ht="18" customHeight="1" thickBot="1" x14ac:dyDescent="0.3">
      <c r="A4">
        <v>35</v>
      </c>
      <c r="B4">
        <v>25</v>
      </c>
      <c r="C4">
        <v>30</v>
      </c>
      <c r="F4" s="1" t="s">
        <v>11</v>
      </c>
      <c r="G4" s="2">
        <f>MAX(B2:B28)-MIN(B2:B28)</f>
        <v>63</v>
      </c>
      <c r="H4" s="2">
        <f>MEDIAN(B2:B27)</f>
        <v>41</v>
      </c>
      <c r="I4" s="2">
        <f>MODE(B2:B27)</f>
        <v>25</v>
      </c>
      <c r="J4" s="2">
        <f>AVERAGE(B2:B27)</f>
        <v>48.92307692307692</v>
      </c>
    </row>
    <row r="5" spans="1:10" ht="18" customHeight="1" thickBot="1" x14ac:dyDescent="0.3">
      <c r="A5">
        <v>35</v>
      </c>
      <c r="B5">
        <v>25</v>
      </c>
      <c r="C5">
        <v>30</v>
      </c>
      <c r="F5" s="1" t="s">
        <v>53</v>
      </c>
      <c r="G5" s="2">
        <f>MAX(C2:C29)-MIN(C2:C29)</f>
        <v>91</v>
      </c>
      <c r="H5" s="2">
        <f>MEDIAN(C2:C27)</f>
        <v>37</v>
      </c>
      <c r="I5" s="2">
        <f>MODE(C2:C27)</f>
        <v>46</v>
      </c>
      <c r="J5" s="2">
        <f>AVERAGE(C2:C27)</f>
        <v>40.307692307692307</v>
      </c>
    </row>
    <row r="6" spans="1:10" x14ac:dyDescent="0.25">
      <c r="A6">
        <v>35</v>
      </c>
      <c r="B6">
        <v>25</v>
      </c>
      <c r="C6">
        <v>30</v>
      </c>
    </row>
    <row r="7" spans="1:10" x14ac:dyDescent="0.25">
      <c r="A7">
        <v>38</v>
      </c>
      <c r="B7">
        <v>25</v>
      </c>
      <c r="C7">
        <v>33</v>
      </c>
    </row>
    <row r="8" spans="1:10" x14ac:dyDescent="0.25">
      <c r="A8">
        <v>40</v>
      </c>
      <c r="B8">
        <v>25</v>
      </c>
      <c r="C8">
        <v>35</v>
      </c>
    </row>
    <row r="9" spans="1:10" x14ac:dyDescent="0.25">
      <c r="A9">
        <v>40</v>
      </c>
      <c r="B9">
        <v>35</v>
      </c>
      <c r="C9">
        <v>35</v>
      </c>
    </row>
    <row r="10" spans="1:10" x14ac:dyDescent="0.25">
      <c r="A10">
        <v>40</v>
      </c>
      <c r="B10">
        <v>36</v>
      </c>
      <c r="C10">
        <v>36</v>
      </c>
    </row>
    <row r="11" spans="1:10" x14ac:dyDescent="0.25">
      <c r="A11">
        <v>41</v>
      </c>
      <c r="B11">
        <v>37</v>
      </c>
      <c r="C11">
        <v>37</v>
      </c>
    </row>
    <row r="12" spans="1:10" x14ac:dyDescent="0.25">
      <c r="A12">
        <v>41</v>
      </c>
      <c r="B12">
        <v>37</v>
      </c>
      <c r="C12">
        <v>37</v>
      </c>
    </row>
    <row r="13" spans="1:10" x14ac:dyDescent="0.25">
      <c r="A13">
        <v>45</v>
      </c>
      <c r="B13">
        <v>37</v>
      </c>
      <c r="C13">
        <v>37</v>
      </c>
    </row>
    <row r="14" spans="1:10" x14ac:dyDescent="0.25">
      <c r="A14">
        <v>45</v>
      </c>
      <c r="B14">
        <v>41</v>
      </c>
      <c r="C14">
        <v>37</v>
      </c>
    </row>
    <row r="15" spans="1:10" x14ac:dyDescent="0.25">
      <c r="A15">
        <v>47</v>
      </c>
      <c r="B15">
        <v>41</v>
      </c>
      <c r="C15">
        <v>37</v>
      </c>
    </row>
    <row r="16" spans="1:10" x14ac:dyDescent="0.25">
      <c r="A16">
        <v>52</v>
      </c>
      <c r="B16">
        <v>41</v>
      </c>
      <c r="C16">
        <v>41</v>
      </c>
    </row>
    <row r="17" spans="1:3" x14ac:dyDescent="0.25">
      <c r="A17">
        <v>52</v>
      </c>
      <c r="B17">
        <v>41</v>
      </c>
      <c r="C17">
        <v>41</v>
      </c>
    </row>
    <row r="18" spans="1:3" x14ac:dyDescent="0.25">
      <c r="A18">
        <v>53</v>
      </c>
      <c r="B18">
        <v>44</v>
      </c>
      <c r="C18">
        <v>44</v>
      </c>
    </row>
    <row r="19" spans="1:3" x14ac:dyDescent="0.25">
      <c r="A19">
        <v>53</v>
      </c>
      <c r="B19">
        <v>45</v>
      </c>
      <c r="C19">
        <v>45</v>
      </c>
    </row>
    <row r="20" spans="1:3" x14ac:dyDescent="0.25">
      <c r="A20">
        <v>53</v>
      </c>
      <c r="B20">
        <v>46</v>
      </c>
      <c r="C20">
        <v>46</v>
      </c>
    </row>
    <row r="21" spans="1:3" x14ac:dyDescent="0.25">
      <c r="A21">
        <v>53</v>
      </c>
      <c r="B21">
        <v>88</v>
      </c>
      <c r="C21">
        <v>46</v>
      </c>
    </row>
    <row r="22" spans="1:3" x14ac:dyDescent="0.25">
      <c r="A22">
        <v>53</v>
      </c>
      <c r="B22">
        <v>88</v>
      </c>
      <c r="C22">
        <v>46</v>
      </c>
    </row>
    <row r="23" spans="1:3" x14ac:dyDescent="0.25">
      <c r="A23">
        <v>53</v>
      </c>
      <c r="B23">
        <v>88</v>
      </c>
      <c r="C23">
        <v>46</v>
      </c>
    </row>
    <row r="24" spans="1:3" x14ac:dyDescent="0.25">
      <c r="A24">
        <v>53</v>
      </c>
      <c r="B24">
        <v>88</v>
      </c>
      <c r="C24">
        <v>46</v>
      </c>
    </row>
    <row r="25" spans="1:3" x14ac:dyDescent="0.25">
      <c r="A25">
        <v>53</v>
      </c>
      <c r="B25">
        <v>88</v>
      </c>
      <c r="C25">
        <v>46</v>
      </c>
    </row>
    <row r="26" spans="1:3" x14ac:dyDescent="0.25">
      <c r="A26">
        <v>53</v>
      </c>
      <c r="B26">
        <v>88</v>
      </c>
      <c r="C26">
        <v>52</v>
      </c>
    </row>
    <row r="27" spans="1:3" x14ac:dyDescent="0.25">
      <c r="A27">
        <v>53</v>
      </c>
      <c r="B27">
        <v>88</v>
      </c>
      <c r="C27">
        <v>100</v>
      </c>
    </row>
  </sheetData>
  <mergeCells count="1">
    <mergeCell ref="F1:J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G22" sqref="G22"/>
    </sheetView>
  </sheetViews>
  <sheetFormatPr defaultRowHeight="15" x14ac:dyDescent="0.25"/>
  <cols>
    <col min="1" max="1" width="10.7109375" bestFit="1" customWidth="1"/>
    <col min="2" max="2" width="11.140625" bestFit="1" customWidth="1"/>
    <col min="3" max="3" width="10.7109375" bestFit="1" customWidth="1"/>
    <col min="4" max="4" width="11.1406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3</v>
      </c>
      <c r="B2">
        <v>5</v>
      </c>
    </row>
    <row r="3" spans="1:2" x14ac:dyDescent="0.25">
      <c r="A3">
        <v>5</v>
      </c>
      <c r="B3">
        <v>7</v>
      </c>
    </row>
    <row r="4" spans="1:2" x14ac:dyDescent="0.25">
      <c r="A4">
        <v>6</v>
      </c>
      <c r="B4">
        <v>16</v>
      </c>
    </row>
    <row r="5" spans="1:2" x14ac:dyDescent="0.25">
      <c r="A5">
        <v>10</v>
      </c>
      <c r="B5">
        <v>18</v>
      </c>
    </row>
    <row r="6" spans="1:2" x14ac:dyDescent="0.25">
      <c r="A6">
        <v>10</v>
      </c>
      <c r="B6">
        <v>6</v>
      </c>
    </row>
    <row r="7" spans="1:2" x14ac:dyDescent="0.25">
      <c r="A7">
        <v>11</v>
      </c>
      <c r="B7">
        <v>24</v>
      </c>
    </row>
    <row r="8" spans="1:2" x14ac:dyDescent="0.25">
      <c r="A8">
        <v>14</v>
      </c>
      <c r="B8">
        <v>15</v>
      </c>
    </row>
    <row r="9" spans="1:2" x14ac:dyDescent="0.25">
      <c r="A9">
        <v>15</v>
      </c>
      <c r="B9">
        <v>9</v>
      </c>
    </row>
    <row r="10" spans="1:2" x14ac:dyDescent="0.25">
      <c r="A10">
        <v>21</v>
      </c>
      <c r="B10">
        <v>25</v>
      </c>
    </row>
    <row r="11" spans="1:2" x14ac:dyDescent="0.25">
      <c r="A11">
        <v>22</v>
      </c>
      <c r="B11">
        <v>20</v>
      </c>
    </row>
    <row r="12" spans="1:2" x14ac:dyDescent="0.25">
      <c r="A12">
        <v>23</v>
      </c>
      <c r="B12">
        <v>36</v>
      </c>
    </row>
    <row r="13" spans="1:2" x14ac:dyDescent="0.25">
      <c r="A13">
        <v>23</v>
      </c>
      <c r="B13">
        <v>21</v>
      </c>
    </row>
    <row r="14" spans="1:2" x14ac:dyDescent="0.25">
      <c r="A14">
        <v>28</v>
      </c>
      <c r="B14">
        <v>31</v>
      </c>
    </row>
    <row r="15" spans="1:2" x14ac:dyDescent="0.25">
      <c r="A15">
        <v>28</v>
      </c>
      <c r="B15">
        <v>34</v>
      </c>
    </row>
    <row r="16" spans="1:2" x14ac:dyDescent="0.25">
      <c r="A16">
        <v>29</v>
      </c>
      <c r="B16">
        <v>35</v>
      </c>
    </row>
    <row r="17" spans="1:2" x14ac:dyDescent="0.25">
      <c r="A17">
        <v>30</v>
      </c>
      <c r="B17">
        <v>30</v>
      </c>
    </row>
    <row r="18" spans="1:2" x14ac:dyDescent="0.25">
      <c r="A18">
        <v>30</v>
      </c>
      <c r="B18">
        <v>22</v>
      </c>
    </row>
    <row r="19" spans="1:2" x14ac:dyDescent="0.25">
      <c r="A19">
        <v>30</v>
      </c>
      <c r="B19">
        <v>15</v>
      </c>
    </row>
    <row r="20" spans="1:2" x14ac:dyDescent="0.25">
      <c r="A20">
        <v>32</v>
      </c>
      <c r="B20">
        <v>33</v>
      </c>
    </row>
    <row r="21" spans="1:2" x14ac:dyDescent="0.25">
      <c r="A21">
        <v>32</v>
      </c>
      <c r="B21">
        <v>38</v>
      </c>
    </row>
    <row r="22" spans="1:2" x14ac:dyDescent="0.25">
      <c r="A22">
        <v>33</v>
      </c>
      <c r="B22">
        <v>10</v>
      </c>
    </row>
    <row r="23" spans="1:2" x14ac:dyDescent="0.25">
      <c r="A23">
        <v>37</v>
      </c>
      <c r="B23">
        <v>25</v>
      </c>
    </row>
    <row r="24" spans="1:2" x14ac:dyDescent="0.25">
      <c r="A24">
        <v>38</v>
      </c>
      <c r="B24">
        <v>33</v>
      </c>
    </row>
    <row r="25" spans="1:2" x14ac:dyDescent="0.25">
      <c r="A25">
        <v>38</v>
      </c>
      <c r="B25">
        <v>38</v>
      </c>
    </row>
    <row r="26" spans="1:2" x14ac:dyDescent="0.25">
      <c r="A26">
        <v>40</v>
      </c>
      <c r="B26">
        <v>35</v>
      </c>
    </row>
    <row r="27" spans="1:2" x14ac:dyDescent="0.25">
      <c r="A27">
        <v>40</v>
      </c>
      <c r="B2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T1 Q13-14</vt:lpstr>
      <vt:lpstr>T1 Q15</vt:lpstr>
      <vt:lpstr>T1 Q17</vt:lpstr>
      <vt:lpstr>T1 Q20</vt:lpstr>
      <vt:lpstr>T1 Q21-22</vt:lpstr>
      <vt:lpstr>T1 Q24</vt:lpstr>
      <vt:lpstr>T1 Q25</vt:lpstr>
      <vt:lpstr>T1 Q27</vt:lpstr>
      <vt:lpstr>T2 Q13</vt:lpstr>
      <vt:lpstr>T2 Q14-15</vt:lpstr>
      <vt:lpstr>T2 Q18</vt:lpstr>
      <vt:lpstr>T2 Q20</vt:lpstr>
      <vt:lpstr>T2 Q22-23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Radford, Katharine</dc:creator>
  <cp:lastModifiedBy>Zaczek, Kinga</cp:lastModifiedBy>
  <dcterms:created xsi:type="dcterms:W3CDTF">2017-05-16T12:52:04Z</dcterms:created>
  <dcterms:modified xsi:type="dcterms:W3CDTF">2018-07-18T11:05:29Z</dcterms:modified>
</cp:coreProperties>
</file>